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9440" windowHeight="8670" tabRatio="703" activeTab="0"/>
  </bookViews>
  <sheets>
    <sheet name="Сведения" sheetId="1" r:id="rId1"/>
    <sheet name="Лист1" sheetId="2" r:id="rId2"/>
  </sheets>
  <definedNames>
    <definedName name="_xlnm.Print_Titles" localSheetId="0">'Сведения'!$3:$5</definedName>
  </definedNames>
  <calcPr fullCalcOnLoad="1"/>
</workbook>
</file>

<file path=xl/sharedStrings.xml><?xml version="1.0" encoding="utf-8"?>
<sst xmlns="http://schemas.openxmlformats.org/spreadsheetml/2006/main" count="3062" uniqueCount="258">
  <si>
    <t>единица измерения</t>
  </si>
  <si>
    <t>фактическое значение за отчетный период</t>
  </si>
  <si>
    <t xml:space="preserve">МБУ «Городской Дом культуры» </t>
  </si>
  <si>
    <t>МБУ «Централизованная библиотечная система»</t>
  </si>
  <si>
    <t>МАУ социально-культурный центр «Семья»</t>
  </si>
  <si>
    <t>значение, утвержденное в МЗ на отчетный год</t>
  </si>
  <si>
    <t>МБУ "Центр национальных культур"</t>
  </si>
  <si>
    <t>МБУ  «Благоустройство»</t>
  </si>
  <si>
    <t xml:space="preserve">МБУ  «Дворец молодежи» </t>
  </si>
  <si>
    <t>Организация освещения улиц</t>
  </si>
  <si>
    <t>МБУ Спортивная школа  №3</t>
  </si>
  <si>
    <t>№ п/п</t>
  </si>
  <si>
    <t>Количество документов, единиц</t>
  </si>
  <si>
    <t>Количество участников, человек</t>
  </si>
  <si>
    <t xml:space="preserve">Количество коллективов, единиц </t>
  </si>
  <si>
    <t>Количество клубных формирований, единиц</t>
  </si>
  <si>
    <t>Организация мероприятий</t>
  </si>
  <si>
    <t>Машино-часы работы автомобилей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</si>
  <si>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</si>
  <si>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</si>
  <si>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</si>
  <si>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находящихся в социально-опасном положении</t>
  </si>
  <si>
    <t>Реализация дополнительных общеразвивающих программ в области искусств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</si>
  <si>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</si>
  <si>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Количество посещений, единиц</t>
  </si>
  <si>
    <t>Количество мероприятий, единиц</t>
  </si>
  <si>
    <t>Количество обслуживаемых  учреждений, ед.</t>
  </si>
  <si>
    <t>Количество объектов, единиц</t>
  </si>
  <si>
    <t>Выполнение работ по организации благоустройства и озеленению, процент</t>
  </si>
  <si>
    <t>Наименование базовой услуги или работы</t>
  </si>
  <si>
    <t>Содержание 1</t>
  </si>
  <si>
    <t>Содержание 2</t>
  </si>
  <si>
    <t>Содержание 3</t>
  </si>
  <si>
    <t>Спортивная подготовка по неолимпийским видам спорта.</t>
  </si>
  <si>
    <t>Этап начальной подготовки.</t>
  </si>
  <si>
    <t>Тренировочный этап (этап спортивной специализации)</t>
  </si>
  <si>
    <t>Этап высшего спортивного мастерства</t>
  </si>
  <si>
    <t>Спортивная подготовка по олимпийским видам спорта.</t>
  </si>
  <si>
    <t>Этап начальной подготовки</t>
  </si>
  <si>
    <t>Этап совершенствования спортивного мастерства</t>
  </si>
  <si>
    <t xml:space="preserve">Тренировочный этап (этап спортивной специализации) </t>
  </si>
  <si>
    <t xml:space="preserve">Этап совершенствования спортивного мастерства. </t>
  </si>
  <si>
    <t>Тренировочный этап (этап спортивной специализации).</t>
  </si>
  <si>
    <t xml:space="preserve">Спортивная подготовка по неолимпийским видам спорта. </t>
  </si>
  <si>
    <t xml:space="preserve">Спортивная подготовка по олимпийским видам спорта. </t>
  </si>
  <si>
    <t xml:space="preserve"> Этап начальной подготовки.</t>
  </si>
  <si>
    <t>Спортивное ориентирование.</t>
  </si>
  <si>
    <t>Спортивная подготовка по олимпийским видам спорта</t>
  </si>
  <si>
    <t>Бадминтон</t>
  </si>
  <si>
    <t xml:space="preserve"> Организация мероприятий</t>
  </si>
  <si>
    <t xml:space="preserve"> Хоровое пение</t>
  </si>
  <si>
    <t>Реализация дополнительных предпрофессиональных программ в области искусств</t>
  </si>
  <si>
    <t>Духовые и ударные инструменты</t>
  </si>
  <si>
    <t>Струнные инструмент</t>
  </si>
  <si>
    <t>Фортепиано</t>
  </si>
  <si>
    <t>Музыкальный фольклор</t>
  </si>
  <si>
    <t>Хореографическое творчество</t>
  </si>
  <si>
    <t>Народные инструменты</t>
  </si>
  <si>
    <t>Струнные инструменты</t>
  </si>
  <si>
    <t>Организация деятельности клубных формирований и формирований самодеятельного народного творчества</t>
  </si>
  <si>
    <t xml:space="preserve"> Организация деятельности клубных формирований и формирований самодеятельного народного творчества</t>
  </si>
  <si>
    <t>вне стационара</t>
  </si>
  <si>
    <t>в стационарных условиях</t>
  </si>
  <si>
    <t>Создание экспозиций (выставок) музеев, организация выездных выставок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</si>
  <si>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организаций.</t>
  </si>
  <si>
    <t>Организация и осуществление подвоза обучающихся в образовательные учреждения автомобильным транспортом</t>
  </si>
  <si>
    <t>Организация и осуществление транспортного обслуживания должностных лиц, государственных органов и государственных учреждений.</t>
  </si>
  <si>
    <t xml:space="preserve"> Автотранспортное обслуживание должностных лиц, государственных органов и государственных учреждений в случаях, установленных нормативными правовыми актами субъектов Российской Федерации, органов местного самоуправления</t>
  </si>
  <si>
    <t>Устройство противопожарных минерализованных полос</t>
  </si>
  <si>
    <t xml:space="preserve">Содержание в чистоте территории города 
 </t>
  </si>
  <si>
    <t>удаленно через сеть Интернет</t>
  </si>
  <si>
    <t xml:space="preserve">Библиотечное, библиографическое и информационное обслуживание пользователей библиотеки </t>
  </si>
  <si>
    <t>физические лица за исключением льготных категорий</t>
  </si>
  <si>
    <t>группа круглосуточного пребывания</t>
  </si>
  <si>
    <t>Наименование муниципальной услуги (работы)</t>
  </si>
  <si>
    <t>Объемы оказания муниципальной услуги (работы)</t>
  </si>
  <si>
    <t>УШУ</t>
  </si>
  <si>
    <t>Лыжные гонки</t>
  </si>
  <si>
    <t>Спортивное ориентирование</t>
  </si>
  <si>
    <t>Наименование учреждения</t>
  </si>
  <si>
    <t>Борьба на поясах</t>
  </si>
  <si>
    <t>Плавание</t>
  </si>
  <si>
    <t>Спортивная борьба</t>
  </si>
  <si>
    <t>МБОУ СОШ №1</t>
  </si>
  <si>
    <t>Реализация основных общеобразовательных программ начального общего образования</t>
  </si>
  <si>
    <t>не указано</t>
  </si>
  <si>
    <t>Число обучающихся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</si>
  <si>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</si>
  <si>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</si>
  <si>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дети-инвалиды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</si>
  <si>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</si>
  <si>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 общего образования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</si>
  <si>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</si>
  <si>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Число человеко-часов пребывания</t>
  </si>
  <si>
    <t>Бокс</t>
  </si>
  <si>
    <t>Самбо</t>
  </si>
  <si>
    <t>МБУ ДО "ДДиЮТ"</t>
  </si>
  <si>
    <t>Реализация дополнительных общеразвивающих программ</t>
  </si>
  <si>
    <t xml:space="preserve">Количество проведенных мероприятий, единиц </t>
  </si>
  <si>
    <t>Хоровое пение</t>
  </si>
  <si>
    <t>МБОУ ДО «Детская школа искусств №1»</t>
  </si>
  <si>
    <t>МБОУ ДО «Детская школа искусств №2»</t>
  </si>
  <si>
    <t>МАУ ДО «Детская художественная школа»</t>
  </si>
  <si>
    <t>Культурно-массовые (иные зрелищные мероприятия)</t>
  </si>
  <si>
    <t>Количество предметов (отреставрированных книг), единиц</t>
  </si>
  <si>
    <t>Дзюдо</t>
  </si>
  <si>
    <t>Число лиц,прошедших спортивную подготовку на этапах спортивной подготовки, человек</t>
  </si>
  <si>
    <t>Количество привлеченных лиц, человек</t>
  </si>
  <si>
    <t>Биатлон</t>
  </si>
  <si>
    <t>Кикбоксинг</t>
  </si>
  <si>
    <t>Спортивная подготовка по неолимпийским видам спорта</t>
  </si>
  <si>
    <t>Волейбол</t>
  </si>
  <si>
    <t>Футбол</t>
  </si>
  <si>
    <t>Баскетбол</t>
  </si>
  <si>
    <t>Настольный теннис</t>
  </si>
  <si>
    <t>Пауэрлифтинг</t>
  </si>
  <si>
    <t>Гиревой спорт</t>
  </si>
  <si>
    <t xml:space="preserve">Армрестлинг </t>
  </si>
  <si>
    <t>Спортивная акробатика</t>
  </si>
  <si>
    <t>Количество экспозиций,единиц</t>
  </si>
  <si>
    <t>Количество предметов, единиц</t>
  </si>
  <si>
    <t xml:space="preserve">Библиогрфафическая обработка документов и создание каталогов </t>
  </si>
  <si>
    <t>Площадь территории парков, скверов, кв.м</t>
  </si>
  <si>
    <t>Площадь территории озер, кв.м.</t>
  </si>
  <si>
    <t>Уборка территории и аналогичная деятельность</t>
  </si>
  <si>
    <t>Организация благоустройства и озеленения</t>
  </si>
  <si>
    <t>Светоточки сети наружного освещения, единиц</t>
  </si>
  <si>
    <t>Осуществление лесовосстановления и лесовозведения</t>
  </si>
  <si>
    <t>Подготовка документации по планировке территории</t>
  </si>
  <si>
    <t>Работы по инженерно-геодезическим изысканиям</t>
  </si>
  <si>
    <t>Предупреждение возникновения и распространения лесных пожаров, включая территорию ООПТ</t>
  </si>
  <si>
    <t>дети-сироты и дети, оставшиеся без попечения родителей</t>
  </si>
  <si>
    <t xml:space="preserve">дети – инвалиды </t>
  </si>
  <si>
    <t>от 3 до 8 лет</t>
  </si>
  <si>
    <t xml:space="preserve">Присмотр и уход </t>
  </si>
  <si>
    <t>Физические лица за исключением льготных категорий</t>
  </si>
  <si>
    <t>Количество, человек</t>
  </si>
  <si>
    <t>от 1 до 3 лет</t>
  </si>
  <si>
    <t xml:space="preserve">Реализация основных общеобразовательных программ дошкольного образования </t>
  </si>
  <si>
    <t xml:space="preserve">Адаптированная образовательная программа </t>
  </si>
  <si>
    <t>обучающиеся за исключением обучающихся с ограниченными возможностями здоровья (ОВЗ) и детей-инвалидов (здоровые)</t>
  </si>
  <si>
    <t>не указано (в классе)</t>
  </si>
  <si>
    <t>МБУ ДО СДиЮТиЭ</t>
  </si>
  <si>
    <t xml:space="preserve">МБОУ Гимназия № 2  </t>
  </si>
  <si>
    <t xml:space="preserve">МБОУ "Гимназия №3" </t>
  </si>
  <si>
    <t xml:space="preserve">МБОУ БГ № 4                 </t>
  </si>
  <si>
    <t xml:space="preserve">МБОУ СОШ № 8  </t>
  </si>
  <si>
    <t xml:space="preserve">МБОУ СОШ № 10     </t>
  </si>
  <si>
    <t xml:space="preserve">МБОУ ТГ № 11      </t>
  </si>
  <si>
    <t xml:space="preserve">МБОУ СОШ № 13        </t>
  </si>
  <si>
    <t xml:space="preserve">МБОУ СОШ № 17               </t>
  </si>
  <si>
    <t xml:space="preserve">МБОУ СОШ № 18 </t>
  </si>
  <si>
    <t xml:space="preserve">МБОУ СОШ № 20   </t>
  </si>
  <si>
    <t xml:space="preserve">МБОУ СОШ № 22           </t>
  </si>
  <si>
    <t xml:space="preserve">Муниципальное  автономное  дошкольное  образовательное  учреждение  Центр развития ребенка - детский сад №14 «Шатлык» </t>
  </si>
  <si>
    <t xml:space="preserve">Муниципальное  автономное  дошкольное  образовательное  учреждение  Детский сад №37"Веснянка" </t>
  </si>
  <si>
    <t xml:space="preserve">Муниципальное  автономное  дошкольное  образовательное  учреждение  Детский сад комбинированного вида  № 35 "Сказка" </t>
  </si>
  <si>
    <t>Муниципальное  автономное  дошкольное  образовательное  учреждение  Центр развития ребенка - детский сад №34 "Радуга"</t>
  </si>
  <si>
    <t xml:space="preserve">Муниципальное  бюджетное  дошкольное  образовательное  учреждение  Детский сад №33 «Родничок" </t>
  </si>
  <si>
    <t xml:space="preserve">Муниципальное  автономное  дошкольное  образовательное  учреждение  Детский сад №32 "Золушка"  </t>
  </si>
  <si>
    <t>Муниципальное  автономное   дошкольное  образовательное  учреждение  Центр развития ребенка -детский сад № 30 "Улыбка"</t>
  </si>
  <si>
    <t xml:space="preserve">Муниципальное  бюджетное  дошкольное  образовательное  учреждение  Детский сад №29 "Росинка" </t>
  </si>
  <si>
    <t xml:space="preserve">Муниципальное  бюджетное  дошкольное  образовательное  учреждение  Детский сад № 28 "Колокольчик" </t>
  </si>
  <si>
    <t xml:space="preserve">Муниципальное  бюджетное  дошкольное  образовательное  учреждение  Детский сад № 27 "Надежда" </t>
  </si>
  <si>
    <t xml:space="preserve">Муниципальное  автономное дошкольное  образовательное  учреждение  Детский сад №26 "Почемучка"  </t>
  </si>
  <si>
    <t xml:space="preserve">Муниципальное бюджетное дошкольное образовательное учреждение Детский сад № 22 «Журавленок» </t>
  </si>
  <si>
    <t>Муниципальное  автономное дошкольное  образовательное  учреждение  Детский сад №20 "Солнышко"</t>
  </si>
  <si>
    <t xml:space="preserve">Муниципальное  бюджетное  дошкольное  образовательное  учреждение  Детский сад №18 "Здоровье"  </t>
  </si>
  <si>
    <t xml:space="preserve">Муниципальное  бюджетное  дошкольное  образовательное  учреждение  Детский сад №16 "Теремок" </t>
  </si>
  <si>
    <t xml:space="preserve">Муниципальное  бюджетное  дошкольное  образовательное  учреждение  Детский сад №15 "Березка" </t>
  </si>
  <si>
    <t>Муниципальное  бюджетное  дошкольное  образовательное  учреждение  Детский сад №10 "Снежинка"</t>
  </si>
  <si>
    <t xml:space="preserve">Муниципальное  бюджетное  дошкольное  образовательное  учреждение  Детский сад №9 "Чайка" </t>
  </si>
  <si>
    <t xml:space="preserve">Муниципальное  бюджетное  дошкольное  образовательное  учреждение  Детский сад №8 "Золотая рыбка" </t>
  </si>
  <si>
    <t xml:space="preserve">Муниципальное  бюджетное  дошкольное  образовательное  учреждение  Детский сад №7 "Чебурашка" </t>
  </si>
  <si>
    <t xml:space="preserve">Муниципальное  бюджетное  дошкольное  образовательное  учреждение  Детский сад №6 "Ладушки" </t>
  </si>
  <si>
    <t xml:space="preserve">Муниципальное  бюджетное  дошкольное  образовательное  учреждение  Детский сад №5 "Пчелка" </t>
  </si>
  <si>
    <t xml:space="preserve">Муниципальное  бюджетное  дошкольное  образовательное  учреждение  Детский сад №4 "Лейсан"  </t>
  </si>
  <si>
    <t>Муниципальное  бюджетное  дошкольное  образовательное  учреждение  Детский сад №2 "Звездочка"</t>
  </si>
  <si>
    <t xml:space="preserve">Муниципальное  бюджетное  дошкольное  образовательное  учреждение  Детский сад №1 "Аленушка" </t>
  </si>
  <si>
    <t xml:space="preserve">Муниципальное бюджетное учреждение «Октябрьский историко-краеведческий музей имени Анисима Павловича Шокурова» </t>
  </si>
  <si>
    <t>МБУ "Спортивная школа №1"</t>
  </si>
  <si>
    <t>МБУ "Спортивная школа  №2"</t>
  </si>
  <si>
    <t>МБУ "Спортивная школа  №4"</t>
  </si>
  <si>
    <t>Осуществление стабилизации, реставрации и консервации библиотечного фонда, включая книжные памятники</t>
  </si>
  <si>
    <t>Число лиц, зачисленных на этапы спортивной подготовки создоровительного этапа, человек</t>
  </si>
  <si>
    <t>Хоккей</t>
  </si>
  <si>
    <t>от 14 до 30 лет</t>
  </si>
  <si>
    <t>Протяженность устроенных минерализованных полос, км</t>
  </si>
  <si>
    <t>МБУ "Управление капитального строительства"</t>
  </si>
  <si>
    <t>физические лица</t>
  </si>
  <si>
    <t>Реализация дополнительных общеобразовательных предпрофессиональных программ в области искусств</t>
  </si>
  <si>
    <t>Обучающиеся за исключением обучающихся с ограниченными возможностями здоровья (ОВЗ) и детей-инвалидов</t>
  </si>
  <si>
    <t xml:space="preserve">Культурно-массовые (иные зрелищные мероприятия) </t>
  </si>
  <si>
    <t>Публичный показ музейных предметов, музейных коллекций</t>
  </si>
  <si>
    <t>Число посетителей, человек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</si>
  <si>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</si>
  <si>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выставок, единиц</t>
  </si>
  <si>
    <t>Количество выставок,единиц</t>
  </si>
  <si>
    <t>Содержание и благоустройство объектов озеленения</t>
  </si>
  <si>
    <t>Число человеко-дней</t>
  </si>
  <si>
    <t>Всего</t>
  </si>
  <si>
    <t>группа полного дня</t>
  </si>
  <si>
    <t xml:space="preserve">Муниципальное  автономное  дошкольное  образовательное  учреждение  Детский сад комбинированного вида  № 36 "Васильки" </t>
  </si>
  <si>
    <t>Реализация дополнительных общеобразовательных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</si>
  <si>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</si>
  <si>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 xml:space="preserve">обучающиеся за исключением обучающихся с ограниченными возможностями здоровья (ОВЗ) и детей-инвалидов </t>
  </si>
  <si>
    <t xml:space="preserve">Количество человеко-часов </t>
  </si>
  <si>
    <t xml:space="preserve">МБОУ СОШ № 9    </t>
  </si>
  <si>
    <t xml:space="preserve">МБОУ СОШ № 12     </t>
  </si>
  <si>
    <t>Нуждающиеся в длительном лечении</t>
  </si>
  <si>
    <t>Реализация основных общеобразовательных программ общего образования</t>
  </si>
  <si>
    <t>Количество разработанных проектов и актов, утверждающих и изменяющих красные линии, штук</t>
  </si>
  <si>
    <t>Организация и проведение спортивных мероприятий в рамках Всероссийского физкультурно-спортивного комплекса "Готов к труду и обороне" (ГТО) и тестирование выполнения нормативов испытаний (тестов) комплекса ГТО</t>
  </si>
  <si>
    <t>Количество обучающихся, человеко - часов</t>
  </si>
  <si>
    <t>гркппа кратковременного пребывания</t>
  </si>
  <si>
    <t>Реализация основных общеобразовательных программ дошкольного образования</t>
  </si>
  <si>
    <t xml:space="preserve">Обучающиеся с ограниченными возможностями здоровья (ОВЗ) </t>
  </si>
  <si>
    <t>Адаптированная образовательная программа /группа полного дня</t>
  </si>
  <si>
    <t>Адаптированная образовательная программа / группа полного дня</t>
  </si>
  <si>
    <t>Обучающиеся  с ограниченными возможностями здоровья (ОВЗ) и детей-инвалидов</t>
  </si>
  <si>
    <t>Обучающиеся с ограниченными возможностями здоровья (ОВЗ)</t>
  </si>
  <si>
    <t xml:space="preserve">Муниципальное  бюджетное  дошкольное  образовательное  учреждение  Детский сад №17 "Малютка" </t>
  </si>
  <si>
    <t xml:space="preserve">Локализация и ликвидация очагов вредных организмов </t>
  </si>
  <si>
    <t>Площадь выборочной санитарной рубки, га</t>
  </si>
  <si>
    <t>Предупреждение возникновения вредных организмов, санитарно-оздоровительные мероприятия, выборочные санитарные рубки</t>
  </si>
  <si>
    <t>Тушение лесных пожаров</t>
  </si>
  <si>
    <t>Площадь лесных пожаров, га</t>
  </si>
  <si>
    <t>Количество единиц</t>
  </si>
  <si>
    <t>Создание лесных насаждений при рекультивации нарушенных земель лесного фонда (посадка сеянцев и саженцев вручную под меч (лопату) Колесова на месте погибших растений с целью восстановления первоначальной густоты лесных культур древесными породами, которые вводились при создании культур)</t>
  </si>
  <si>
    <t>до 30 лет</t>
  </si>
  <si>
    <t>Шахматы</t>
  </si>
  <si>
    <t>Велосипедный спорт</t>
  </si>
  <si>
    <t>Количество меропртятий, шт.</t>
  </si>
  <si>
    <t xml:space="preserve"> Реализация дополнительных предпрофессиональных программ в области искусств</t>
  </si>
  <si>
    <t>Живопись. Адаптированная образовательная программа</t>
  </si>
  <si>
    <t xml:space="preserve">Живопись </t>
  </si>
  <si>
    <t>Общеразвивающая программа</t>
  </si>
  <si>
    <t>Отклонение в натуральных показателях утвержд.значения от фактического исполнения</t>
  </si>
  <si>
    <t>min (ОКРУГЛ)</t>
  </si>
  <si>
    <t>max (ОКРУГЛ)</t>
  </si>
  <si>
    <t>выполнено</t>
  </si>
  <si>
    <t>РЕЗУЛЬТАТ выполнения муниципального задания</t>
  </si>
  <si>
    <t xml:space="preserve">Организация и проведение спортивно-оздоровительной работы по развитию физической культуры и спорта </t>
  </si>
  <si>
    <t>Организация развития национальных видов спорта</t>
  </si>
  <si>
    <t>дети за исключением детей с ограниченными возможностями здоровья (ОВЗ) и детей-инвалидов</t>
  </si>
  <si>
    <t>Тушение  лесных пожаров</t>
  </si>
  <si>
    <t>Группировка по ведомственной структуре</t>
  </si>
  <si>
    <t>Утвержденные плановые значения, рассчитанные на основании нормативных затрат на оказание муниципальных услуг (работ)</t>
  </si>
  <si>
    <t>Уточненные плановые значения, рассчитанные на основании нормативных затрат на оказание муниципальных услуг (работ)</t>
  </si>
  <si>
    <t>Фактические объемы  субсидии</t>
  </si>
  <si>
    <t>Объемы субсидий на финансовое обеспечение выполнения муниципальных заданий в 2021 году, руб.</t>
  </si>
  <si>
    <t>Выполнение муниципального задания, %</t>
  </si>
  <si>
    <t>Допустимый интервал выполнения МЗ (10% от утв.значения в натур. показателях)</t>
  </si>
  <si>
    <t>Администрация городского округа город Октябрьский Республики Башкортостан</t>
  </si>
  <si>
    <t>Количество проведенных спортивно-массовых и физкультурно оздоровительных мероприятий по национальным видам спорта, ед.</t>
  </si>
  <si>
    <t>Отдел образования администрации городского округа город Октябрьский Республики Башкортостан</t>
  </si>
  <si>
    <t>Отдел культуры администрации городского округа город Октябрьский Республики Башкортостан</t>
  </si>
  <si>
    <t>Сведения о выполнении муниципальными бюджетными и автономными учреждениями ГО г.Октябрьский Республики Башкортостан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с группировкой по ведомствам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</si>
</sst>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.00&quot;р.&quot;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#,##0.0"/>
    <numFmt numFmtId="180" formatCode="#,##0.0&quot;р.&quot;"/>
    <numFmt numFmtId="181" formatCode="#,##0.000"/>
    <numFmt numFmtId="182" formatCode="0.0000000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_-* #,##0.00_р_._-;\-* #,##0.00_р_._-;_-* \-??_р_._-;_-@_-"/>
    <numFmt numFmtId="190" formatCode="#,##0\ _₽"/>
    <numFmt numFmtId="191" formatCode="#,##0.0000"/>
    <numFmt numFmtId="192" formatCode="_-* #,##0.0_р_._-;\-* #,##0.0_р_._-;_-* &quot;-&quot;?_р_._-;_-@_-"/>
    <numFmt numFmtId="193" formatCode="#,##0.0_ ;\-#,##0.0\ 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_р_._-;\-* #,##0.0_р_._-;_-* &quot;-&quot;??_р_._-;_-@_-"/>
    <numFmt numFmtId="197" formatCode="_-* #,##0_р_._-;\-* #,##0_р_._-;_-* &quot;-&quot;??_р_._-;_-@_-"/>
    <numFmt numFmtId="198" formatCode="#,##0.00_ ;[Red]\-#,##0.00\ 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9"/>
      <color indexed="8"/>
      <name val="Times New Roman"/>
      <family val="1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0" borderId="0" applyNumberFormat="0" applyBorder="0" applyProtection="0">
      <alignment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1" fontId="59" fillId="33" borderId="0" xfId="0" applyNumberFormat="1" applyFont="1" applyFill="1" applyBorder="1" applyAlignment="1">
      <alignment horizontal="center" vertical="top" wrapText="1"/>
    </xf>
    <xf numFmtId="2" fontId="60" fillId="33" borderId="0" xfId="0" applyNumberFormat="1" applyFont="1" applyFill="1" applyAlignment="1">
      <alignment horizontal="left" vertical="top" wrapText="1"/>
    </xf>
    <xf numFmtId="2" fontId="60" fillId="33" borderId="0" xfId="0" applyNumberFormat="1" applyFont="1" applyFill="1" applyAlignment="1">
      <alignment horizontal="center" vertical="top" wrapText="1"/>
    </xf>
    <xf numFmtId="2" fontId="59" fillId="33" borderId="0" xfId="0" applyNumberFormat="1" applyFont="1" applyFill="1" applyAlignment="1">
      <alignment horizontal="center" vertical="top" wrapText="1"/>
    </xf>
    <xf numFmtId="177" fontId="60" fillId="33" borderId="0" xfId="61" applyNumberFormat="1" applyFont="1" applyFill="1" applyAlignment="1">
      <alignment horizontal="center" vertical="top" wrapText="1"/>
    </xf>
    <xf numFmtId="1" fontId="59" fillId="33" borderId="0" xfId="0" applyNumberFormat="1" applyFont="1" applyFill="1" applyAlignment="1">
      <alignment horizontal="center" vertical="top" wrapText="1"/>
    </xf>
    <xf numFmtId="2" fontId="61" fillId="33" borderId="0" xfId="0" applyNumberFormat="1" applyFont="1" applyFill="1" applyAlignment="1">
      <alignment horizontal="left" vertical="top" wrapText="1"/>
    </xf>
    <xf numFmtId="2" fontId="61" fillId="33" borderId="0" xfId="0" applyNumberFormat="1" applyFont="1" applyFill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77" fontId="62" fillId="33" borderId="12" xfId="61" applyNumberFormat="1" applyFont="1" applyFill="1" applyBorder="1" applyAlignment="1">
      <alignment horizontal="center" vertical="top" wrapText="1"/>
    </xf>
    <xf numFmtId="2" fontId="62" fillId="33" borderId="13" xfId="0" applyNumberFormat="1" applyFont="1" applyFill="1" applyBorder="1" applyAlignment="1">
      <alignment horizontal="center" vertical="top" wrapText="1"/>
    </xf>
    <xf numFmtId="3" fontId="62" fillId="33" borderId="14" xfId="0" applyNumberFormat="1" applyFont="1" applyFill="1" applyBorder="1" applyAlignment="1">
      <alignment horizontal="center" vertical="top" wrapText="1"/>
    </xf>
    <xf numFmtId="3" fontId="62" fillId="33" borderId="14" xfId="61" applyNumberFormat="1" applyFont="1" applyFill="1" applyBorder="1" applyAlignment="1">
      <alignment horizontal="center" vertical="top" wrapText="1"/>
    </xf>
    <xf numFmtId="3" fontId="62" fillId="33" borderId="15" xfId="61" applyNumberFormat="1" applyFont="1" applyFill="1" applyBorder="1" applyAlignment="1">
      <alignment horizontal="center" vertical="top" wrapText="1"/>
    </xf>
    <xf numFmtId="2" fontId="59" fillId="4" borderId="0" xfId="0" applyNumberFormat="1" applyFont="1" applyFill="1" applyAlignment="1">
      <alignment horizontal="center" vertical="top" wrapText="1"/>
    </xf>
    <xf numFmtId="3" fontId="8" fillId="33" borderId="0" xfId="0" applyNumberFormat="1" applyFont="1" applyFill="1" applyAlignment="1">
      <alignment horizontal="center" vertical="top" wrapText="1"/>
    </xf>
    <xf numFmtId="3" fontId="7" fillId="33" borderId="0" xfId="0" applyNumberFormat="1" applyFont="1" applyFill="1" applyAlignment="1">
      <alignment horizontal="center" vertical="top" wrapText="1"/>
    </xf>
    <xf numFmtId="2" fontId="59" fillId="4" borderId="0" xfId="0" applyNumberFormat="1" applyFont="1" applyFill="1" applyAlignment="1">
      <alignment horizontal="left" vertical="top" wrapText="1"/>
    </xf>
    <xf numFmtId="0" fontId="6" fillId="33" borderId="16" xfId="0" applyFont="1" applyFill="1" applyBorder="1" applyAlignment="1">
      <alignment horizontal="center" vertical="top"/>
    </xf>
    <xf numFmtId="3" fontId="6" fillId="8" borderId="17" xfId="0" applyNumberFormat="1" applyFont="1" applyFill="1" applyBorder="1" applyAlignment="1">
      <alignment horizontal="center" vertical="top" wrapText="1"/>
    </xf>
    <xf numFmtId="3" fontId="8" fillId="8" borderId="10" xfId="0" applyNumberFormat="1" applyFont="1" applyFill="1" applyBorder="1" applyAlignment="1">
      <alignment horizontal="center" vertical="top" wrapText="1"/>
    </xf>
    <xf numFmtId="3" fontId="6" fillId="33" borderId="12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4" xfId="0" applyNumberFormat="1" applyFont="1" applyFill="1" applyBorder="1" applyAlignment="1">
      <alignment horizontal="center" vertical="top" wrapText="1"/>
    </xf>
    <xf numFmtId="4" fontId="6" fillId="33" borderId="18" xfId="0" applyNumberFormat="1" applyFont="1" applyFill="1" applyBorder="1" applyAlignment="1">
      <alignment horizontal="center" vertical="top" wrapText="1"/>
    </xf>
    <xf numFmtId="3" fontId="7" fillId="8" borderId="19" xfId="0" applyNumberFormat="1" applyFont="1" applyFill="1" applyBorder="1" applyAlignment="1">
      <alignment horizontal="center" vertical="top" wrapText="1"/>
    </xf>
    <xf numFmtId="2" fontId="59" fillId="33" borderId="0" xfId="0" applyNumberFormat="1" applyFont="1" applyFill="1" applyAlignment="1">
      <alignment horizontal="left" vertical="top" wrapText="1"/>
    </xf>
    <xf numFmtId="4" fontId="4" fillId="33" borderId="20" xfId="0" applyNumberFormat="1" applyFont="1" applyFill="1" applyBorder="1" applyAlignment="1">
      <alignment horizontal="center" vertical="top" wrapText="1"/>
    </xf>
    <xf numFmtId="3" fontId="4" fillId="33" borderId="20" xfId="0" applyNumberFormat="1" applyFont="1" applyFill="1" applyBorder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left" vertical="top" wrapText="1"/>
    </xf>
    <xf numFmtId="1" fontId="4" fillId="33" borderId="20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vertical="top" wrapText="1"/>
    </xf>
    <xf numFmtId="3" fontId="4" fillId="33" borderId="12" xfId="61" applyNumberFormat="1" applyFont="1" applyFill="1" applyBorder="1" applyAlignment="1">
      <alignment horizontal="center" vertical="top" wrapText="1"/>
    </xf>
    <xf numFmtId="3" fontId="4" fillId="33" borderId="12" xfId="0" applyNumberFormat="1" applyFont="1" applyFill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horizontal="left" vertical="top" wrapText="1"/>
    </xf>
    <xf numFmtId="4" fontId="60" fillId="33" borderId="12" xfId="0" applyNumberFormat="1" applyFont="1" applyFill="1" applyBorder="1" applyAlignment="1">
      <alignment horizontal="left" vertical="top" wrapText="1"/>
    </xf>
    <xf numFmtId="4" fontId="60" fillId="33" borderId="12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left" vertical="top" wrapText="1"/>
    </xf>
    <xf numFmtId="4" fontId="4" fillId="33" borderId="12" xfId="0" applyNumberFormat="1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left" vertical="top" wrapText="1"/>
    </xf>
    <xf numFmtId="3" fontId="4" fillId="33" borderId="18" xfId="0" applyNumberFormat="1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4" fontId="4" fillId="33" borderId="18" xfId="0" applyNumberFormat="1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2" fontId="61" fillId="33" borderId="20" xfId="0" applyNumberFormat="1" applyFont="1" applyFill="1" applyBorder="1" applyAlignment="1">
      <alignment horizontal="center" vertical="top" wrapText="1"/>
    </xf>
    <xf numFmtId="4" fontId="61" fillId="33" borderId="20" xfId="0" applyNumberFormat="1" applyFont="1" applyFill="1" applyBorder="1" applyAlignment="1">
      <alignment horizontal="center" vertical="top" wrapText="1"/>
    </xf>
    <xf numFmtId="1" fontId="61" fillId="33" borderId="20" xfId="0" applyNumberFormat="1" applyFont="1" applyFill="1" applyBorder="1" applyAlignment="1">
      <alignment horizontal="center" vertical="top" wrapText="1"/>
    </xf>
    <xf numFmtId="2" fontId="61" fillId="33" borderId="20" xfId="0" applyNumberFormat="1" applyFont="1" applyFill="1" applyBorder="1" applyAlignment="1">
      <alignment horizontal="left" vertical="top" wrapText="1"/>
    </xf>
    <xf numFmtId="3" fontId="61" fillId="33" borderId="20" xfId="0" applyNumberFormat="1" applyFont="1" applyFill="1" applyBorder="1" applyAlignment="1">
      <alignment horizontal="center" vertical="top" wrapText="1"/>
    </xf>
    <xf numFmtId="4" fontId="61" fillId="33" borderId="12" xfId="0" applyNumberFormat="1" applyFont="1" applyFill="1" applyBorder="1" applyAlignment="1">
      <alignment horizontal="center" vertical="center" wrapText="1"/>
    </xf>
    <xf numFmtId="1" fontId="61" fillId="33" borderId="12" xfId="0" applyNumberFormat="1" applyFont="1" applyFill="1" applyBorder="1" applyAlignment="1">
      <alignment horizontal="center" vertical="top" wrapText="1"/>
    </xf>
    <xf numFmtId="2" fontId="61" fillId="33" borderId="12" xfId="0" applyNumberFormat="1" applyFont="1" applyFill="1" applyBorder="1" applyAlignment="1">
      <alignment horizontal="left" vertical="top" wrapText="1"/>
    </xf>
    <xf numFmtId="3" fontId="61" fillId="33" borderId="12" xfId="0" applyNumberFormat="1" applyFont="1" applyFill="1" applyBorder="1" applyAlignment="1">
      <alignment horizontal="center" vertical="top" wrapText="1"/>
    </xf>
    <xf numFmtId="4" fontId="61" fillId="33" borderId="12" xfId="0" applyNumberFormat="1" applyFont="1" applyFill="1" applyBorder="1" applyAlignment="1">
      <alignment horizontal="center" vertical="top" wrapText="1"/>
    </xf>
    <xf numFmtId="189" fontId="61" fillId="33" borderId="20" xfId="61" applyNumberFormat="1" applyFont="1" applyFill="1" applyBorder="1" applyAlignment="1">
      <alignment horizontal="center" vertical="top" wrapText="1"/>
    </xf>
    <xf numFmtId="189" fontId="61" fillId="33" borderId="12" xfId="61" applyNumberFormat="1" applyFont="1" applyFill="1" applyBorder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left" vertical="top" wrapText="1"/>
    </xf>
    <xf numFmtId="3" fontId="4" fillId="33" borderId="14" xfId="0" applyNumberFormat="1" applyFont="1" applyFill="1" applyBorder="1" applyAlignment="1">
      <alignment horizontal="center" vertical="top" wrapText="1"/>
    </xf>
    <xf numFmtId="3" fontId="6" fillId="8" borderId="0" xfId="0" applyNumberFormat="1" applyFont="1" applyFill="1" applyBorder="1" applyAlignment="1">
      <alignment horizontal="center" vertical="top" wrapText="1"/>
    </xf>
    <xf numFmtId="3" fontId="4" fillId="33" borderId="20" xfId="61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top" wrapText="1"/>
    </xf>
    <xf numFmtId="4" fontId="4" fillId="33" borderId="14" xfId="0" applyNumberFormat="1" applyFont="1" applyFill="1" applyBorder="1" applyAlignment="1">
      <alignment horizontal="center" vertical="top" wrapText="1"/>
    </xf>
    <xf numFmtId="3" fontId="4" fillId="33" borderId="14" xfId="61" applyNumberFormat="1" applyFont="1" applyFill="1" applyBorder="1" applyAlignment="1">
      <alignment horizontal="center" vertical="top" wrapText="1"/>
    </xf>
    <xf numFmtId="4" fontId="4" fillId="33" borderId="22" xfId="0" applyNumberFormat="1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horizontal="center" vertical="top" wrapText="1"/>
    </xf>
    <xf numFmtId="4" fontId="4" fillId="33" borderId="23" xfId="0" applyNumberFormat="1" applyFont="1" applyFill="1" applyBorder="1" applyAlignment="1">
      <alignment horizontal="center" vertical="top" wrapText="1"/>
    </xf>
    <xf numFmtId="3" fontId="4" fillId="33" borderId="23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left" vertical="top" wrapText="1"/>
    </xf>
    <xf numFmtId="3" fontId="4" fillId="33" borderId="24" xfId="0" applyNumberFormat="1" applyFont="1" applyFill="1" applyBorder="1" applyAlignment="1">
      <alignment horizontal="center" vertical="top" wrapText="1"/>
    </xf>
    <xf numFmtId="3" fontId="4" fillId="33" borderId="25" xfId="0" applyNumberFormat="1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vertical="top" wrapText="1"/>
    </xf>
    <xf numFmtId="0" fontId="4" fillId="33" borderId="26" xfId="0" applyFont="1" applyFill="1" applyBorder="1" applyAlignment="1">
      <alignment vertical="top" wrapText="1"/>
    </xf>
    <xf numFmtId="0" fontId="4" fillId="33" borderId="26" xfId="0" applyFont="1" applyFill="1" applyBorder="1" applyAlignment="1">
      <alignment horizontal="center" vertical="top" wrapText="1"/>
    </xf>
    <xf numFmtId="2" fontId="4" fillId="33" borderId="27" xfId="0" applyNumberFormat="1" applyFont="1" applyFill="1" applyBorder="1" applyAlignment="1">
      <alignment horizontal="left" vertical="top" wrapText="1"/>
    </xf>
    <xf numFmtId="3" fontId="4" fillId="33" borderId="28" xfId="0" applyNumberFormat="1" applyFont="1" applyFill="1" applyBorder="1" applyAlignment="1">
      <alignment horizontal="center" vertical="top" wrapText="1"/>
    </xf>
    <xf numFmtId="2" fontId="4" fillId="33" borderId="29" xfId="0" applyNumberFormat="1" applyFont="1" applyFill="1" applyBorder="1" applyAlignment="1">
      <alignment horizontal="left" vertical="top" wrapText="1"/>
    </xf>
    <xf numFmtId="3" fontId="4" fillId="33" borderId="30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left" vertical="top" wrapText="1"/>
    </xf>
    <xf numFmtId="4" fontId="4" fillId="33" borderId="26" xfId="0" applyNumberFormat="1" applyFont="1" applyFill="1" applyBorder="1" applyAlignment="1">
      <alignment horizontal="left" vertical="top" wrapText="1"/>
    </xf>
    <xf numFmtId="4" fontId="4" fillId="33" borderId="26" xfId="0" applyNumberFormat="1" applyFont="1" applyFill="1" applyBorder="1" applyAlignment="1">
      <alignment horizontal="center" vertical="top" wrapText="1"/>
    </xf>
    <xf numFmtId="3" fontId="4" fillId="33" borderId="26" xfId="61" applyNumberFormat="1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vertical="center" wrapText="1"/>
    </xf>
    <xf numFmtId="179" fontId="4" fillId="33" borderId="20" xfId="61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179" fontId="4" fillId="33" borderId="23" xfId="61" applyNumberFormat="1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center" vertical="center" wrapText="1"/>
    </xf>
    <xf numFmtId="179" fontId="4" fillId="33" borderId="22" xfId="61" applyNumberFormat="1" applyFont="1" applyFill="1" applyBorder="1" applyAlignment="1">
      <alignment horizontal="center" vertical="top" wrapText="1"/>
    </xf>
    <xf numFmtId="3" fontId="4" fillId="33" borderId="31" xfId="0" applyNumberFormat="1" applyFont="1" applyFill="1" applyBorder="1" applyAlignment="1">
      <alignment horizontal="center" vertical="top" wrapText="1"/>
    </xf>
    <xf numFmtId="2" fontId="4" fillId="33" borderId="32" xfId="0" applyNumberFormat="1" applyFont="1" applyFill="1" applyBorder="1" applyAlignment="1">
      <alignment horizontal="left" vertical="top" wrapText="1"/>
    </xf>
    <xf numFmtId="179" fontId="4" fillId="33" borderId="12" xfId="61" applyNumberFormat="1" applyFont="1" applyFill="1" applyBorder="1" applyAlignment="1">
      <alignment horizontal="center" vertical="top" wrapText="1"/>
    </xf>
    <xf numFmtId="2" fontId="4" fillId="33" borderId="33" xfId="0" applyNumberFormat="1" applyFont="1" applyFill="1" applyBorder="1" applyAlignment="1">
      <alignment horizontal="left" vertical="top" wrapText="1"/>
    </xf>
    <xf numFmtId="179" fontId="4" fillId="33" borderId="14" xfId="61" applyNumberFormat="1" applyFont="1" applyFill="1" applyBorder="1" applyAlignment="1">
      <alignment horizontal="center" vertical="top" wrapText="1"/>
    </xf>
    <xf numFmtId="2" fontId="4" fillId="33" borderId="34" xfId="0" applyNumberFormat="1" applyFont="1" applyFill="1" applyBorder="1" applyAlignment="1">
      <alignment horizontal="left" vertical="top" wrapText="1"/>
    </xf>
    <xf numFmtId="0" fontId="61" fillId="33" borderId="22" xfId="0" applyFont="1" applyFill="1" applyBorder="1" applyAlignment="1">
      <alignment horizontal="center" vertical="top" wrapText="1"/>
    </xf>
    <xf numFmtId="4" fontId="61" fillId="33" borderId="23" xfId="0" applyNumberFormat="1" applyFont="1" applyFill="1" applyBorder="1" applyAlignment="1">
      <alignment horizontal="center" vertical="top" wrapText="1"/>
    </xf>
    <xf numFmtId="0" fontId="61" fillId="33" borderId="23" xfId="0" applyFont="1" applyFill="1" applyBorder="1" applyAlignment="1">
      <alignment horizontal="center" vertical="top" wrapText="1"/>
    </xf>
    <xf numFmtId="3" fontId="61" fillId="33" borderId="23" xfId="0" applyNumberFormat="1" applyFont="1" applyFill="1" applyBorder="1" applyAlignment="1">
      <alignment horizontal="center" vertical="top" wrapText="1"/>
    </xf>
    <xf numFmtId="0" fontId="61" fillId="33" borderId="12" xfId="0" applyFont="1" applyFill="1" applyBorder="1" applyAlignment="1">
      <alignment horizontal="center" vertical="top" wrapText="1"/>
    </xf>
    <xf numFmtId="4" fontId="63" fillId="33" borderId="12" xfId="0" applyNumberFormat="1" applyFont="1" applyFill="1" applyBorder="1" applyAlignment="1">
      <alignment horizontal="center" vertical="top" wrapText="1"/>
    </xf>
    <xf numFmtId="3" fontId="63" fillId="33" borderId="12" xfId="0" applyNumberFormat="1" applyFont="1" applyFill="1" applyBorder="1" applyAlignment="1">
      <alignment horizontal="center" vertical="top" wrapText="1"/>
    </xf>
    <xf numFmtId="3" fontId="6" fillId="33" borderId="18" xfId="0" applyNumberFormat="1" applyFont="1" applyFill="1" applyBorder="1" applyAlignment="1">
      <alignment horizontal="center" vertical="top" wrapText="1"/>
    </xf>
    <xf numFmtId="3" fontId="61" fillId="33" borderId="14" xfId="0" applyNumberFormat="1" applyFont="1" applyFill="1" applyBorder="1" applyAlignment="1">
      <alignment horizontal="center" vertical="top" wrapText="1"/>
    </xf>
    <xf numFmtId="0" fontId="61" fillId="33" borderId="20" xfId="0" applyFont="1" applyFill="1" applyBorder="1" applyAlignment="1">
      <alignment horizontal="center" vertical="top" wrapText="1"/>
    </xf>
    <xf numFmtId="2" fontId="61" fillId="33" borderId="29" xfId="0" applyNumberFormat="1" applyFont="1" applyFill="1" applyBorder="1" applyAlignment="1">
      <alignment horizontal="left" vertical="top" wrapText="1"/>
    </xf>
    <xf numFmtId="2" fontId="61" fillId="33" borderId="0" xfId="0" applyNumberFormat="1" applyFont="1" applyFill="1" applyBorder="1" applyAlignment="1">
      <alignment horizontal="left" vertical="top" wrapText="1"/>
    </xf>
    <xf numFmtId="3" fontId="61" fillId="33" borderId="25" xfId="0" applyNumberFormat="1" applyFont="1" applyFill="1" applyBorder="1" applyAlignment="1">
      <alignment horizontal="center" vertical="top" wrapText="1"/>
    </xf>
    <xf numFmtId="0" fontId="61" fillId="33" borderId="26" xfId="0" applyFont="1" applyFill="1" applyBorder="1" applyAlignment="1">
      <alignment horizontal="center" vertical="top" wrapText="1"/>
    </xf>
    <xf numFmtId="4" fontId="63" fillId="33" borderId="14" xfId="0" applyNumberFormat="1" applyFont="1" applyFill="1" applyBorder="1" applyAlignment="1">
      <alignment horizontal="center" vertical="top" wrapText="1"/>
    </xf>
    <xf numFmtId="3" fontId="63" fillId="33" borderId="14" xfId="0" applyNumberFormat="1" applyFont="1" applyFill="1" applyBorder="1" applyAlignment="1">
      <alignment horizontal="center" vertical="top" wrapText="1"/>
    </xf>
    <xf numFmtId="2" fontId="61" fillId="33" borderId="27" xfId="0" applyNumberFormat="1" applyFont="1" applyFill="1" applyBorder="1" applyAlignment="1">
      <alignment horizontal="left" vertical="top" wrapText="1"/>
    </xf>
    <xf numFmtId="2" fontId="4" fillId="33" borderId="0" xfId="0" applyNumberFormat="1" applyFont="1" applyFill="1" applyAlignment="1">
      <alignment horizontal="left" vertical="top" wrapText="1"/>
    </xf>
    <xf numFmtId="0" fontId="6" fillId="33" borderId="12" xfId="0" applyFont="1" applyFill="1" applyBorder="1" applyAlignment="1">
      <alignment horizontal="center" vertical="top" wrapText="1"/>
    </xf>
    <xf numFmtId="3" fontId="6" fillId="33" borderId="14" xfId="0" applyNumberFormat="1" applyFont="1" applyFill="1" applyBorder="1" applyAlignment="1">
      <alignment horizontal="center" vertical="top" wrapText="1"/>
    </xf>
    <xf numFmtId="4" fontId="6" fillId="33" borderId="23" xfId="0" applyNumberFormat="1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3" fontId="6" fillId="33" borderId="23" xfId="0" applyNumberFormat="1" applyFont="1" applyFill="1" applyBorder="1" applyAlignment="1">
      <alignment horizontal="center" vertical="top" wrapText="1"/>
    </xf>
    <xf numFmtId="3" fontId="6" fillId="33" borderId="22" xfId="0" applyNumberFormat="1" applyFont="1" applyFill="1" applyBorder="1" applyAlignment="1">
      <alignment horizontal="center" vertical="top" wrapText="1"/>
    </xf>
    <xf numFmtId="3" fontId="6" fillId="33" borderId="26" xfId="0" applyNumberFormat="1" applyFont="1" applyFill="1" applyBorder="1" applyAlignment="1">
      <alignment horizontal="center" vertical="top" wrapText="1"/>
    </xf>
    <xf numFmtId="2" fontId="4" fillId="33" borderId="35" xfId="0" applyNumberFormat="1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vertical="top" wrapText="1"/>
    </xf>
    <xf numFmtId="1" fontId="4" fillId="33" borderId="21" xfId="0" applyNumberFormat="1" applyFont="1" applyFill="1" applyBorder="1" applyAlignment="1">
      <alignment horizontal="center" vertical="top"/>
    </xf>
    <xf numFmtId="1" fontId="4" fillId="33" borderId="12" xfId="0" applyNumberFormat="1" applyFont="1" applyFill="1" applyBorder="1" applyAlignment="1">
      <alignment horizontal="center" vertical="top"/>
    </xf>
    <xf numFmtId="0" fontId="4" fillId="33" borderId="12" xfId="0" applyFont="1" applyFill="1" applyBorder="1" applyAlignment="1">
      <alignment vertical="top" wrapText="1"/>
    </xf>
    <xf numFmtId="1" fontId="4" fillId="33" borderId="18" xfId="0" applyNumberFormat="1" applyFont="1" applyFill="1" applyBorder="1" applyAlignment="1">
      <alignment horizontal="center" vertical="top"/>
    </xf>
    <xf numFmtId="1" fontId="4" fillId="33" borderId="14" xfId="0" applyNumberFormat="1" applyFont="1" applyFill="1" applyBorder="1" applyAlignment="1">
      <alignment horizontal="center" vertical="top"/>
    </xf>
    <xf numFmtId="0" fontId="4" fillId="33" borderId="20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top"/>
    </xf>
    <xf numFmtId="0" fontId="4" fillId="33" borderId="26" xfId="0" applyFont="1" applyFill="1" applyBorder="1" applyAlignment="1">
      <alignment horizontal="left" vertical="top" wrapText="1"/>
    </xf>
    <xf numFmtId="177" fontId="4" fillId="33" borderId="12" xfId="0" applyNumberFormat="1" applyFont="1" applyFill="1" applyBorder="1" applyAlignment="1">
      <alignment horizontal="center" vertical="top"/>
    </xf>
    <xf numFmtId="177" fontId="4" fillId="33" borderId="26" xfId="0" applyNumberFormat="1" applyFont="1" applyFill="1" applyBorder="1" applyAlignment="1">
      <alignment horizontal="center" vertical="top"/>
    </xf>
    <xf numFmtId="2" fontId="6" fillId="33" borderId="27" xfId="0" applyNumberFormat="1" applyFont="1" applyFill="1" applyBorder="1" applyAlignment="1">
      <alignment horizontal="left" vertical="top" wrapText="1"/>
    </xf>
    <xf numFmtId="1" fontId="4" fillId="33" borderId="20" xfId="0" applyNumberFormat="1" applyFont="1" applyFill="1" applyBorder="1" applyAlignment="1">
      <alignment horizontal="center" vertical="top"/>
    </xf>
    <xf numFmtId="1" fontId="4" fillId="33" borderId="23" xfId="0" applyNumberFormat="1" applyFont="1" applyFill="1" applyBorder="1" applyAlignment="1">
      <alignment horizontal="center" vertical="top"/>
    </xf>
    <xf numFmtId="2" fontId="6" fillId="33" borderId="0" xfId="0" applyNumberFormat="1" applyFont="1" applyFill="1" applyBorder="1" applyAlignment="1">
      <alignment horizontal="left" vertical="top" wrapText="1"/>
    </xf>
    <xf numFmtId="2" fontId="4" fillId="33" borderId="36" xfId="0" applyNumberFormat="1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top"/>
    </xf>
    <xf numFmtId="0" fontId="4" fillId="33" borderId="22" xfId="0" applyFont="1" applyFill="1" applyBorder="1" applyAlignment="1">
      <alignment horizontal="left" vertical="top" wrapText="1"/>
    </xf>
    <xf numFmtId="1" fontId="4" fillId="33" borderId="22" xfId="0" applyNumberFormat="1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177" fontId="4" fillId="33" borderId="14" xfId="0" applyNumberFormat="1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left" vertical="top" wrapText="1"/>
    </xf>
    <xf numFmtId="2" fontId="4" fillId="33" borderId="37" xfId="0" applyNumberFormat="1" applyFont="1" applyFill="1" applyBorder="1" applyAlignment="1">
      <alignment horizontal="left" vertical="top" wrapText="1"/>
    </xf>
    <xf numFmtId="3" fontId="4" fillId="33" borderId="38" xfId="0" applyNumberFormat="1" applyFont="1" applyFill="1" applyBorder="1" applyAlignment="1">
      <alignment horizontal="center" vertical="top" wrapText="1"/>
    </xf>
    <xf numFmtId="3" fontId="4" fillId="33" borderId="26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4" fillId="33" borderId="39" xfId="0" applyFont="1" applyFill="1" applyBorder="1" applyAlignment="1">
      <alignment horizontal="center" vertical="top" wrapText="1"/>
    </xf>
    <xf numFmtId="0" fontId="4" fillId="33" borderId="39" xfId="0" applyFont="1" applyFill="1" applyBorder="1" applyAlignment="1">
      <alignment horizontal="left" vertical="top" wrapText="1"/>
    </xf>
    <xf numFmtId="3" fontId="4" fillId="33" borderId="39" xfId="0" applyNumberFormat="1" applyFont="1" applyFill="1" applyBorder="1" applyAlignment="1">
      <alignment horizontal="center" vertical="top"/>
    </xf>
    <xf numFmtId="2" fontId="4" fillId="33" borderId="40" xfId="0" applyNumberFormat="1" applyFont="1" applyFill="1" applyBorder="1" applyAlignment="1">
      <alignment horizontal="left" vertical="top" wrapText="1"/>
    </xf>
    <xf numFmtId="3" fontId="4" fillId="33" borderId="41" xfId="0" applyNumberFormat="1" applyFont="1" applyFill="1" applyBorder="1" applyAlignment="1">
      <alignment horizontal="center" vertical="top" wrapText="1"/>
    </xf>
    <xf numFmtId="3" fontId="4" fillId="33" borderId="39" xfId="0" applyNumberFormat="1" applyFont="1" applyFill="1" applyBorder="1" applyAlignment="1">
      <alignment horizontal="center" vertical="top" wrapText="1"/>
    </xf>
    <xf numFmtId="0" fontId="61" fillId="33" borderId="18" xfId="0" applyFont="1" applyFill="1" applyBorder="1" applyAlignment="1">
      <alignment horizontal="center" vertical="top" wrapText="1"/>
    </xf>
    <xf numFmtId="0" fontId="61" fillId="33" borderId="23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/>
    </xf>
    <xf numFmtId="4" fontId="4" fillId="33" borderId="12" xfId="0" applyNumberFormat="1" applyFont="1" applyFill="1" applyBorder="1" applyAlignment="1">
      <alignment horizontal="center" vertical="top" wrapText="1"/>
    </xf>
    <xf numFmtId="0" fontId="61" fillId="33" borderId="12" xfId="0" applyFont="1" applyFill="1" applyBorder="1" applyAlignment="1">
      <alignment horizontal="center" vertical="top" wrapText="1"/>
    </xf>
    <xf numFmtId="4" fontId="4" fillId="33" borderId="18" xfId="0" applyNumberFormat="1" applyFont="1" applyFill="1" applyBorder="1" applyAlignment="1">
      <alignment horizontal="center" vertical="top" wrapText="1"/>
    </xf>
    <xf numFmtId="0" fontId="61" fillId="33" borderId="22" xfId="0" applyFont="1" applyFill="1" applyBorder="1" applyAlignment="1">
      <alignment horizontal="center" vertical="top" wrapText="1"/>
    </xf>
    <xf numFmtId="0" fontId="61" fillId="33" borderId="26" xfId="0" applyFont="1" applyFill="1" applyBorder="1" applyAlignment="1">
      <alignment horizontal="center" vertical="top" wrapText="1"/>
    </xf>
    <xf numFmtId="2" fontId="61" fillId="33" borderId="12" xfId="0" applyNumberFormat="1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61" fillId="33" borderId="21" xfId="0" applyFont="1" applyFill="1" applyBorder="1" applyAlignment="1">
      <alignment horizontal="center" vertical="top" wrapText="1"/>
    </xf>
    <xf numFmtId="4" fontId="4" fillId="33" borderId="21" xfId="0" applyNumberFormat="1" applyFont="1" applyFill="1" applyBorder="1" applyAlignment="1">
      <alignment horizontal="center" vertical="top" wrapText="1"/>
    </xf>
    <xf numFmtId="4" fontId="4" fillId="33" borderId="23" xfId="0" applyNumberFormat="1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/>
    </xf>
    <xf numFmtId="4" fontId="6" fillId="33" borderId="14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4" fillId="33" borderId="20" xfId="0" applyNumberFormat="1" applyFont="1" applyFill="1" applyBorder="1" applyAlignment="1">
      <alignment horizontal="left" vertical="top" wrapText="1"/>
    </xf>
    <xf numFmtId="4" fontId="4" fillId="33" borderId="12" xfId="0" applyNumberFormat="1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" fontId="4" fillId="33" borderId="20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horizontal="center" vertical="top" wrapText="1"/>
    </xf>
    <xf numFmtId="2" fontId="4" fillId="33" borderId="14" xfId="0" applyNumberFormat="1" applyFont="1" applyFill="1" applyBorder="1" applyAlignment="1">
      <alignment horizontal="center" vertical="top" wrapText="1"/>
    </xf>
    <xf numFmtId="4" fontId="63" fillId="33" borderId="12" xfId="0" applyNumberFormat="1" applyFont="1" applyFill="1" applyBorder="1" applyAlignment="1">
      <alignment horizontal="center" vertical="top" wrapText="1"/>
    </xf>
    <xf numFmtId="2" fontId="62" fillId="33" borderId="12" xfId="0" applyNumberFormat="1" applyFont="1" applyFill="1" applyBorder="1" applyAlignment="1">
      <alignment horizontal="center" vertical="top" wrapText="1"/>
    </xf>
    <xf numFmtId="2" fontId="61" fillId="33" borderId="12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198" fontId="9" fillId="33" borderId="21" xfId="0" applyNumberFormat="1" applyFont="1" applyFill="1" applyBorder="1" applyAlignment="1">
      <alignment vertical="top"/>
    </xf>
    <xf numFmtId="198" fontId="9" fillId="33" borderId="22" xfId="0" applyNumberFormat="1" applyFont="1" applyFill="1" applyBorder="1" applyAlignment="1">
      <alignment vertical="top"/>
    </xf>
    <xf numFmtId="198" fontId="9" fillId="33" borderId="26" xfId="0" applyNumberFormat="1" applyFont="1" applyFill="1" applyBorder="1" applyAlignment="1">
      <alignment vertical="top"/>
    </xf>
    <xf numFmtId="198" fontId="9" fillId="33" borderId="39" xfId="0" applyNumberFormat="1" applyFont="1" applyFill="1" applyBorder="1" applyAlignment="1">
      <alignment horizontal="right" vertical="top"/>
    </xf>
    <xf numFmtId="198" fontId="9" fillId="33" borderId="39" xfId="0" applyNumberFormat="1" applyFont="1" applyFill="1" applyBorder="1" applyAlignment="1">
      <alignment vertical="top"/>
    </xf>
    <xf numFmtId="2" fontId="4" fillId="33" borderId="39" xfId="0" applyNumberFormat="1" applyFont="1" applyFill="1" applyBorder="1" applyAlignment="1">
      <alignment horizontal="left" vertical="top" wrapText="1"/>
    </xf>
    <xf numFmtId="198" fontId="9" fillId="33" borderId="42" xfId="0" applyNumberFormat="1" applyFont="1" applyFill="1" applyBorder="1" applyAlignment="1">
      <alignment vertical="top"/>
    </xf>
    <xf numFmtId="3" fontId="4" fillId="33" borderId="14" xfId="0" applyNumberFormat="1" applyFont="1" applyFill="1" applyBorder="1" applyAlignment="1">
      <alignment horizontal="center" vertical="top"/>
    </xf>
    <xf numFmtId="2" fontId="64" fillId="33" borderId="0" xfId="0" applyNumberFormat="1" applyFont="1" applyFill="1" applyAlignment="1">
      <alignment horizontal="center" vertical="top" wrapText="1"/>
    </xf>
    <xf numFmtId="1" fontId="10" fillId="33" borderId="22" xfId="0" applyNumberFormat="1" applyFont="1" applyFill="1" applyBorder="1" applyAlignment="1">
      <alignment horizontal="center" vertical="top" wrapText="1"/>
    </xf>
    <xf numFmtId="0" fontId="10" fillId="33" borderId="39" xfId="0" applyFont="1" applyFill="1" applyBorder="1" applyAlignment="1">
      <alignment horizontal="center" vertical="top"/>
    </xf>
    <xf numFmtId="177" fontId="5" fillId="33" borderId="12" xfId="61" applyNumberFormat="1" applyFont="1" applyFill="1" applyBorder="1" applyAlignment="1">
      <alignment horizontal="center" vertical="top" wrapText="1"/>
    </xf>
    <xf numFmtId="177" fontId="6" fillId="33" borderId="12" xfId="0" applyNumberFormat="1" applyFont="1" applyFill="1" applyBorder="1" applyAlignment="1">
      <alignment horizontal="center" vertical="top" wrapText="1"/>
    </xf>
    <xf numFmtId="177" fontId="6" fillId="33" borderId="18" xfId="0" applyNumberFormat="1" applyFont="1" applyFill="1" applyBorder="1" applyAlignment="1">
      <alignment horizontal="center" vertical="top" wrapText="1"/>
    </xf>
    <xf numFmtId="177" fontId="6" fillId="33" borderId="20" xfId="0" applyNumberFormat="1" applyFont="1" applyFill="1" applyBorder="1" applyAlignment="1">
      <alignment horizontal="center" vertical="top" wrapText="1"/>
    </xf>
    <xf numFmtId="177" fontId="6" fillId="33" borderId="14" xfId="0" applyNumberFormat="1" applyFont="1" applyFill="1" applyBorder="1" applyAlignment="1">
      <alignment horizontal="center" vertical="top" wrapText="1"/>
    </xf>
    <xf numFmtId="177" fontId="6" fillId="33" borderId="39" xfId="0" applyNumberFormat="1" applyFont="1" applyFill="1" applyBorder="1" applyAlignment="1">
      <alignment horizontal="center" vertical="top" wrapText="1"/>
    </xf>
    <xf numFmtId="177" fontId="6" fillId="33" borderId="23" xfId="0" applyNumberFormat="1" applyFont="1" applyFill="1" applyBorder="1" applyAlignment="1">
      <alignment horizontal="center" vertical="top" wrapText="1"/>
    </xf>
    <xf numFmtId="179" fontId="6" fillId="33" borderId="12" xfId="0" applyNumberFormat="1" applyFont="1" applyFill="1" applyBorder="1" applyAlignment="1">
      <alignment horizontal="center" vertical="top" wrapText="1"/>
    </xf>
    <xf numFmtId="2" fontId="63" fillId="33" borderId="0" xfId="0" applyNumberFormat="1" applyFont="1" applyFill="1" applyBorder="1" applyAlignment="1">
      <alignment horizontal="left" vertical="top" wrapText="1"/>
    </xf>
    <xf numFmtId="2" fontId="6" fillId="33" borderId="0" xfId="0" applyNumberFormat="1" applyFont="1" applyFill="1" applyAlignment="1">
      <alignment horizontal="left" vertical="top" wrapText="1"/>
    </xf>
    <xf numFmtId="2" fontId="6" fillId="33" borderId="29" xfId="0" applyNumberFormat="1" applyFont="1" applyFill="1" applyBorder="1" applyAlignment="1">
      <alignment horizontal="left" vertical="top" wrapText="1"/>
    </xf>
    <xf numFmtId="2" fontId="6" fillId="33" borderId="43" xfId="0" applyNumberFormat="1" applyFont="1" applyFill="1" applyBorder="1" applyAlignment="1">
      <alignment horizontal="left" vertical="top" wrapText="1"/>
    </xf>
    <xf numFmtId="179" fontId="6" fillId="33" borderId="14" xfId="0" applyNumberFormat="1" applyFont="1" applyFill="1" applyBorder="1" applyAlignment="1">
      <alignment horizontal="center" vertical="top" wrapText="1"/>
    </xf>
    <xf numFmtId="3" fontId="6" fillId="33" borderId="16" xfId="0" applyNumberFormat="1" applyFont="1" applyFill="1" applyBorder="1" applyAlignment="1">
      <alignment horizontal="center" vertical="top" wrapText="1"/>
    </xf>
    <xf numFmtId="4" fontId="10" fillId="33" borderId="39" xfId="0" applyNumberFormat="1" applyFont="1" applyFill="1" applyBorder="1" applyAlignment="1">
      <alignment horizontal="center" vertical="top" wrapText="1"/>
    </xf>
    <xf numFmtId="198" fontId="9" fillId="33" borderId="39" xfId="0" applyNumberFormat="1" applyFont="1" applyFill="1" applyBorder="1" applyAlignment="1">
      <alignment horizontal="right" vertical="center"/>
    </xf>
    <xf numFmtId="198" fontId="9" fillId="33" borderId="42" xfId="0" applyNumberFormat="1" applyFont="1" applyFill="1" applyBorder="1" applyAlignment="1">
      <alignment vertical="center"/>
    </xf>
    <xf numFmtId="4" fontId="4" fillId="33" borderId="39" xfId="0" applyNumberFormat="1" applyFont="1" applyFill="1" applyBorder="1" applyAlignment="1">
      <alignment horizontal="center" vertical="top" wrapText="1"/>
    </xf>
    <xf numFmtId="0" fontId="61" fillId="33" borderId="14" xfId="0" applyFont="1" applyFill="1" applyBorder="1" applyAlignment="1">
      <alignment horizontal="center" vertical="top" wrapText="1"/>
    </xf>
    <xf numFmtId="0" fontId="61" fillId="33" borderId="14" xfId="0" applyFont="1" applyFill="1" applyBorder="1" applyAlignment="1">
      <alignment vertical="top" wrapText="1"/>
    </xf>
    <xf numFmtId="4" fontId="61" fillId="33" borderId="14" xfId="0" applyNumberFormat="1" applyFont="1" applyFill="1" applyBorder="1" applyAlignment="1">
      <alignment horizontal="center" vertical="top" wrapText="1"/>
    </xf>
    <xf numFmtId="1" fontId="61" fillId="33" borderId="14" xfId="0" applyNumberFormat="1" applyFont="1" applyFill="1" applyBorder="1" applyAlignment="1">
      <alignment horizontal="center" vertical="top" wrapText="1"/>
    </xf>
    <xf numFmtId="2" fontId="61" fillId="33" borderId="14" xfId="0" applyNumberFormat="1" applyFont="1" applyFill="1" applyBorder="1" applyAlignment="1">
      <alignment horizontal="left" vertical="top" wrapText="1"/>
    </xf>
    <xf numFmtId="1" fontId="4" fillId="33" borderId="14" xfId="0" applyNumberFormat="1" applyFont="1" applyFill="1" applyBorder="1" applyAlignment="1">
      <alignment horizontal="center" vertical="top" wrapText="1"/>
    </xf>
    <xf numFmtId="3" fontId="8" fillId="8" borderId="40" xfId="0" applyNumberFormat="1" applyFont="1" applyFill="1" applyBorder="1" applyAlignment="1">
      <alignment horizontal="center" vertical="top" wrapText="1"/>
    </xf>
    <xf numFmtId="3" fontId="8" fillId="8" borderId="27" xfId="0" applyNumberFormat="1" applyFont="1" applyFill="1" applyBorder="1" applyAlignment="1">
      <alignment horizontal="center" vertical="top" wrapText="1"/>
    </xf>
    <xf numFmtId="2" fontId="63" fillId="33" borderId="29" xfId="0" applyNumberFormat="1" applyFont="1" applyFill="1" applyBorder="1" applyAlignment="1">
      <alignment horizontal="left" vertical="top" wrapText="1"/>
    </xf>
    <xf numFmtId="3" fontId="65" fillId="8" borderId="40" xfId="0" applyNumberFormat="1" applyFont="1" applyFill="1" applyBorder="1" applyAlignment="1">
      <alignment horizontal="center" vertical="center" wrapText="1"/>
    </xf>
    <xf numFmtId="3" fontId="65" fillId="8" borderId="10" xfId="0" applyNumberFormat="1" applyFont="1" applyFill="1" applyBorder="1" applyAlignment="1">
      <alignment horizontal="center" vertical="center" wrapText="1"/>
    </xf>
    <xf numFmtId="3" fontId="65" fillId="33" borderId="0" xfId="0" applyNumberFormat="1" applyFont="1" applyFill="1" applyAlignment="1">
      <alignment horizontal="center" vertical="center" wrapText="1"/>
    </xf>
    <xf numFmtId="1" fontId="66" fillId="33" borderId="0" xfId="0" applyNumberFormat="1" applyFont="1" applyFill="1" applyBorder="1" applyAlignment="1">
      <alignment horizontal="center" vertical="top" wrapText="1"/>
    </xf>
    <xf numFmtId="43" fontId="66" fillId="33" borderId="0" xfId="61" applyFont="1" applyFill="1" applyAlignment="1">
      <alignment horizontal="center" vertical="top" wrapText="1"/>
    </xf>
    <xf numFmtId="2" fontId="67" fillId="33" borderId="0" xfId="0" applyNumberFormat="1" applyFont="1" applyFill="1" applyAlignment="1">
      <alignment horizontal="center" vertical="top" wrapText="1"/>
    </xf>
    <xf numFmtId="2" fontId="67" fillId="33" borderId="0" xfId="0" applyNumberFormat="1" applyFont="1" applyFill="1" applyAlignment="1">
      <alignment horizontal="left"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2" fontId="4" fillId="33" borderId="13" xfId="0" applyNumberFormat="1" applyFont="1" applyFill="1" applyBorder="1" applyAlignment="1">
      <alignment horizontal="center" vertical="top" wrapText="1"/>
    </xf>
    <xf numFmtId="2" fontId="4" fillId="33" borderId="44" xfId="0" applyNumberFormat="1" applyFont="1" applyFill="1" applyBorder="1" applyAlignment="1">
      <alignment horizontal="center" vertical="top" wrapText="1"/>
    </xf>
    <xf numFmtId="4" fontId="4" fillId="33" borderId="13" xfId="0" applyNumberFormat="1" applyFont="1" applyFill="1" applyBorder="1" applyAlignment="1">
      <alignment horizontal="center" vertical="top" wrapText="1"/>
    </xf>
    <xf numFmtId="2" fontId="4" fillId="33" borderId="15" xfId="0" applyNumberFormat="1" applyFont="1" applyFill="1" applyBorder="1" applyAlignment="1">
      <alignment horizontal="center" vertical="top" wrapText="1"/>
    </xf>
    <xf numFmtId="2" fontId="4" fillId="33" borderId="45" xfId="0" applyNumberFormat="1" applyFont="1" applyFill="1" applyBorder="1" applyAlignment="1">
      <alignment horizontal="center" vertical="top" wrapText="1"/>
    </xf>
    <xf numFmtId="2" fontId="61" fillId="33" borderId="44" xfId="0" applyNumberFormat="1" applyFont="1" applyFill="1" applyBorder="1" applyAlignment="1">
      <alignment horizontal="center" vertical="top" wrapText="1"/>
    </xf>
    <xf numFmtId="2" fontId="61" fillId="33" borderId="13" xfId="0" applyNumberFormat="1" applyFont="1" applyFill="1" applyBorder="1" applyAlignment="1">
      <alignment horizontal="center" vertical="top" wrapText="1"/>
    </xf>
    <xf numFmtId="2" fontId="61" fillId="33" borderId="15" xfId="0" applyNumberFormat="1" applyFont="1" applyFill="1" applyBorder="1" applyAlignment="1">
      <alignment horizontal="center" vertical="top" wrapText="1"/>
    </xf>
    <xf numFmtId="2" fontId="4" fillId="33" borderId="46" xfId="0" applyNumberFormat="1" applyFont="1" applyFill="1" applyBorder="1" applyAlignment="1">
      <alignment horizontal="center" vertical="top" wrapText="1"/>
    </xf>
    <xf numFmtId="2" fontId="4" fillId="33" borderId="47" xfId="0" applyNumberFormat="1" applyFont="1" applyFill="1" applyBorder="1" applyAlignment="1">
      <alignment horizontal="center" vertical="top" wrapText="1"/>
    </xf>
    <xf numFmtId="2" fontId="4" fillId="33" borderId="48" xfId="0" applyNumberFormat="1" applyFont="1" applyFill="1" applyBorder="1" applyAlignment="1">
      <alignment horizontal="center" vertical="top" wrapText="1"/>
    </xf>
    <xf numFmtId="198" fontId="9" fillId="33" borderId="21" xfId="0" applyNumberFormat="1" applyFont="1" applyFill="1" applyBorder="1" applyAlignment="1">
      <alignment horizontal="center" vertical="top"/>
    </xf>
    <xf numFmtId="198" fontId="9" fillId="33" borderId="22" xfId="0" applyNumberFormat="1" applyFont="1" applyFill="1" applyBorder="1" applyAlignment="1">
      <alignment horizontal="center" vertical="top"/>
    </xf>
    <xf numFmtId="198" fontId="9" fillId="33" borderId="26" xfId="0" applyNumberFormat="1" applyFont="1" applyFill="1" applyBorder="1" applyAlignment="1">
      <alignment horizontal="center" vertical="top"/>
    </xf>
    <xf numFmtId="198" fontId="9" fillId="33" borderId="18" xfId="0" applyNumberFormat="1" applyFont="1" applyFill="1" applyBorder="1" applyAlignment="1">
      <alignment horizontal="center" vertical="top"/>
    </xf>
    <xf numFmtId="198" fontId="9" fillId="33" borderId="23" xfId="0" applyNumberFormat="1" applyFont="1" applyFill="1" applyBorder="1" applyAlignment="1">
      <alignment horizontal="center" vertical="top"/>
    </xf>
    <xf numFmtId="198" fontId="9" fillId="0" borderId="21" xfId="0" applyNumberFormat="1" applyFont="1" applyBorder="1" applyAlignment="1">
      <alignment horizontal="center" vertical="top"/>
    </xf>
    <xf numFmtId="198" fontId="9" fillId="0" borderId="22" xfId="0" applyNumberFormat="1" applyFont="1" applyBorder="1" applyAlignment="1">
      <alignment horizontal="center" vertical="top"/>
    </xf>
    <xf numFmtId="198" fontId="9" fillId="0" borderId="26" xfId="0" applyNumberFormat="1" applyFont="1" applyBorder="1" applyAlignment="1">
      <alignment horizontal="center" vertical="top"/>
    </xf>
    <xf numFmtId="198" fontId="9" fillId="33" borderId="21" xfId="0" applyNumberFormat="1" applyFont="1" applyFill="1" applyBorder="1" applyAlignment="1">
      <alignment vertical="top"/>
    </xf>
    <xf numFmtId="198" fontId="9" fillId="33" borderId="22" xfId="0" applyNumberFormat="1" applyFont="1" applyFill="1" applyBorder="1" applyAlignment="1">
      <alignment vertical="top"/>
    </xf>
    <xf numFmtId="198" fontId="9" fillId="33" borderId="26" xfId="0" applyNumberFormat="1" applyFont="1" applyFill="1" applyBorder="1" applyAlignment="1">
      <alignment vertical="top"/>
    </xf>
    <xf numFmtId="4" fontId="10" fillId="33" borderId="21" xfId="0" applyNumberFormat="1" applyFont="1" applyFill="1" applyBorder="1" applyAlignment="1">
      <alignment horizontal="center" vertical="top" wrapText="1"/>
    </xf>
    <xf numFmtId="4" fontId="10" fillId="33" borderId="22" xfId="0" applyNumberFormat="1" applyFont="1" applyFill="1" applyBorder="1" applyAlignment="1">
      <alignment horizontal="center" vertical="top" wrapText="1"/>
    </xf>
    <xf numFmtId="4" fontId="10" fillId="33" borderId="26" xfId="0" applyNumberFormat="1" applyFont="1" applyFill="1" applyBorder="1" applyAlignment="1">
      <alignment horizontal="center" vertical="top" wrapText="1"/>
    </xf>
    <xf numFmtId="2" fontId="68" fillId="33" borderId="20" xfId="0" applyNumberFormat="1" applyFont="1" applyFill="1" applyBorder="1" applyAlignment="1">
      <alignment horizontal="center" vertical="top" wrapText="1"/>
    </xf>
    <xf numFmtId="2" fontId="68" fillId="33" borderId="12" xfId="0" applyNumberFormat="1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4" fontId="4" fillId="33" borderId="22" xfId="0" applyNumberFormat="1" applyFont="1" applyFill="1" applyBorder="1" applyAlignment="1">
      <alignment horizontal="center" vertical="top" wrapText="1"/>
    </xf>
    <xf numFmtId="4" fontId="4" fillId="33" borderId="23" xfId="0" applyNumberFormat="1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right" vertical="center" wrapText="1"/>
    </xf>
    <xf numFmtId="0" fontId="6" fillId="33" borderId="43" xfId="0" applyFont="1" applyFill="1" applyBorder="1" applyAlignment="1">
      <alignment horizontal="right" vertical="center" wrapText="1"/>
    </xf>
    <xf numFmtId="0" fontId="6" fillId="33" borderId="49" xfId="0" applyFont="1" applyFill="1" applyBorder="1" applyAlignment="1">
      <alignment horizontal="right" vertical="center" wrapText="1"/>
    </xf>
    <xf numFmtId="0" fontId="6" fillId="33" borderId="24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/>
    </xf>
    <xf numFmtId="0" fontId="4" fillId="33" borderId="22" xfId="0" applyFont="1" applyFill="1" applyBorder="1" applyAlignment="1">
      <alignment horizontal="center" vertical="top"/>
    </xf>
    <xf numFmtId="0" fontId="4" fillId="33" borderId="23" xfId="0" applyFont="1" applyFill="1" applyBorder="1" applyAlignment="1">
      <alignment horizontal="center" vertical="top"/>
    </xf>
    <xf numFmtId="0" fontId="4" fillId="33" borderId="26" xfId="0" applyFont="1" applyFill="1" applyBorder="1" applyAlignment="1">
      <alignment horizontal="center" vertical="top" wrapText="1"/>
    </xf>
    <xf numFmtId="0" fontId="6" fillId="33" borderId="50" xfId="0" applyFont="1" applyFill="1" applyBorder="1" applyAlignment="1">
      <alignment horizontal="right" vertical="center" wrapText="1"/>
    </xf>
    <xf numFmtId="0" fontId="6" fillId="33" borderId="31" xfId="0" applyFont="1" applyFill="1" applyBorder="1" applyAlignment="1">
      <alignment horizontal="right" vertical="center" wrapText="1"/>
    </xf>
    <xf numFmtId="0" fontId="6" fillId="33" borderId="51" xfId="0" applyFont="1" applyFill="1" applyBorder="1" applyAlignment="1">
      <alignment horizontal="right" vertical="center" wrapText="1"/>
    </xf>
    <xf numFmtId="0" fontId="6" fillId="33" borderId="38" xfId="0" applyFont="1" applyFill="1" applyBorder="1" applyAlignment="1">
      <alignment horizontal="right" vertical="center" wrapText="1"/>
    </xf>
    <xf numFmtId="0" fontId="61" fillId="33" borderId="22" xfId="0" applyFont="1" applyFill="1" applyBorder="1" applyAlignment="1">
      <alignment horizontal="center" vertical="top" wrapText="1"/>
    </xf>
    <xf numFmtId="0" fontId="61" fillId="33" borderId="23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/>
    </xf>
    <xf numFmtId="0" fontId="61" fillId="33" borderId="18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right" vertical="center" wrapText="1"/>
    </xf>
    <xf numFmtId="0" fontId="61" fillId="33" borderId="12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2" fontId="61" fillId="33" borderId="12" xfId="0" applyNumberFormat="1" applyFont="1" applyFill="1" applyBorder="1" applyAlignment="1">
      <alignment horizontal="center" vertical="center" wrapText="1"/>
    </xf>
    <xf numFmtId="2" fontId="61" fillId="33" borderId="14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1" fontId="62" fillId="33" borderId="52" xfId="0" applyNumberFormat="1" applyFont="1" applyFill="1" applyBorder="1" applyAlignment="1">
      <alignment horizontal="center" vertical="top" wrapText="1"/>
    </xf>
    <xf numFmtId="1" fontId="62" fillId="33" borderId="53" xfId="0" applyNumberFormat="1" applyFont="1" applyFill="1" applyBorder="1" applyAlignment="1">
      <alignment horizontal="center" vertical="top" wrapText="1"/>
    </xf>
    <xf numFmtId="1" fontId="62" fillId="33" borderId="54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3" fontId="6" fillId="33" borderId="52" xfId="0" applyNumberFormat="1" applyFont="1" applyFill="1" applyBorder="1" applyAlignment="1">
      <alignment horizontal="center" vertical="top" wrapText="1"/>
    </xf>
    <xf numFmtId="3" fontId="6" fillId="33" borderId="53" xfId="0" applyNumberFormat="1" applyFont="1" applyFill="1" applyBorder="1" applyAlignment="1">
      <alignment horizontal="center" vertical="top" wrapText="1"/>
    </xf>
    <xf numFmtId="3" fontId="6" fillId="33" borderId="54" xfId="0" applyNumberFormat="1" applyFont="1" applyFill="1" applyBorder="1" applyAlignment="1">
      <alignment horizontal="center" vertical="top" wrapText="1"/>
    </xf>
    <xf numFmtId="4" fontId="10" fillId="33" borderId="20" xfId="0" applyNumberFormat="1" applyFont="1" applyFill="1" applyBorder="1" applyAlignment="1">
      <alignment horizontal="center" vertical="top" wrapText="1"/>
    </xf>
    <xf numFmtId="4" fontId="10" fillId="33" borderId="12" xfId="0" applyNumberFormat="1" applyFont="1" applyFill="1" applyBorder="1" applyAlignment="1">
      <alignment horizontal="center" vertical="top" wrapText="1"/>
    </xf>
    <xf numFmtId="4" fontId="10" fillId="33" borderId="14" xfId="0" applyNumberFormat="1" applyFont="1" applyFill="1" applyBorder="1" applyAlignment="1">
      <alignment horizontal="center" vertical="top" wrapText="1"/>
    </xf>
    <xf numFmtId="2" fontId="69" fillId="33" borderId="20" xfId="0" applyNumberFormat="1" applyFont="1" applyFill="1" applyBorder="1" applyAlignment="1">
      <alignment horizontal="center" vertical="top" wrapText="1"/>
    </xf>
    <xf numFmtId="2" fontId="69" fillId="33" borderId="12" xfId="0" applyNumberFormat="1" applyFont="1" applyFill="1" applyBorder="1" applyAlignment="1">
      <alignment horizontal="center" vertical="top" wrapText="1"/>
    </xf>
    <xf numFmtId="2" fontId="6" fillId="33" borderId="20" xfId="0" applyNumberFormat="1" applyFont="1" applyFill="1" applyBorder="1" applyAlignment="1">
      <alignment horizontal="center" vertical="top" wrapText="1"/>
    </xf>
    <xf numFmtId="1" fontId="6" fillId="33" borderId="52" xfId="0" applyNumberFormat="1" applyFont="1" applyFill="1" applyBorder="1" applyAlignment="1">
      <alignment horizontal="center" vertical="top" wrapText="1"/>
    </xf>
    <xf numFmtId="1" fontId="6" fillId="33" borderId="53" xfId="0" applyNumberFormat="1" applyFont="1" applyFill="1" applyBorder="1" applyAlignment="1">
      <alignment horizontal="center" vertical="top" wrapText="1"/>
    </xf>
    <xf numFmtId="1" fontId="6" fillId="33" borderId="54" xfId="0" applyNumberFormat="1" applyFont="1" applyFill="1" applyBorder="1" applyAlignment="1">
      <alignment horizontal="center" vertical="top" wrapText="1"/>
    </xf>
    <xf numFmtId="1" fontId="63" fillId="33" borderId="52" xfId="0" applyNumberFormat="1" applyFont="1" applyFill="1" applyBorder="1" applyAlignment="1">
      <alignment horizontal="center" vertical="top" wrapText="1"/>
    </xf>
    <xf numFmtId="1" fontId="63" fillId="33" borderId="53" xfId="0" applyNumberFormat="1" applyFont="1" applyFill="1" applyBorder="1" applyAlignment="1">
      <alignment horizontal="center" vertical="top" wrapText="1"/>
    </xf>
    <xf numFmtId="1" fontId="63" fillId="33" borderId="54" xfId="0" applyNumberFormat="1" applyFont="1" applyFill="1" applyBorder="1" applyAlignment="1">
      <alignment horizontal="center" vertical="top" wrapText="1"/>
    </xf>
    <xf numFmtId="1" fontId="6" fillId="33" borderId="55" xfId="0" applyNumberFormat="1" applyFont="1" applyFill="1" applyBorder="1" applyAlignment="1">
      <alignment horizontal="center" vertical="top" wrapText="1"/>
    </xf>
    <xf numFmtId="1" fontId="6" fillId="33" borderId="56" xfId="0" applyNumberFormat="1" applyFont="1" applyFill="1" applyBorder="1" applyAlignment="1">
      <alignment horizontal="center" vertical="top" wrapText="1"/>
    </xf>
    <xf numFmtId="1" fontId="6" fillId="33" borderId="57" xfId="0" applyNumberFormat="1" applyFont="1" applyFill="1" applyBorder="1" applyAlignment="1">
      <alignment horizontal="center" vertical="top" wrapText="1"/>
    </xf>
    <xf numFmtId="4" fontId="69" fillId="33" borderId="20" xfId="0" applyNumberFormat="1" applyFont="1" applyFill="1" applyBorder="1" applyAlignment="1">
      <alignment horizontal="center" vertical="top" wrapText="1"/>
    </xf>
    <xf numFmtId="4" fontId="69" fillId="33" borderId="12" xfId="0" applyNumberFormat="1" applyFont="1" applyFill="1" applyBorder="1" applyAlignment="1">
      <alignment horizontal="center" vertical="top" wrapText="1"/>
    </xf>
    <xf numFmtId="4" fontId="69" fillId="33" borderId="14" xfId="0" applyNumberFormat="1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horizontal="center" vertical="top" wrapText="1"/>
    </xf>
    <xf numFmtId="2" fontId="4" fillId="33" borderId="14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4" fontId="4" fillId="33" borderId="21" xfId="0" applyNumberFormat="1" applyFont="1" applyFill="1" applyBorder="1" applyAlignment="1">
      <alignment horizontal="center" vertical="top" wrapText="1"/>
    </xf>
    <xf numFmtId="0" fontId="61" fillId="33" borderId="21" xfId="0" applyFont="1" applyFill="1" applyBorder="1" applyAlignment="1">
      <alignment horizontal="center" vertical="top" wrapText="1"/>
    </xf>
    <xf numFmtId="1" fontId="10" fillId="33" borderId="21" xfId="0" applyNumberFormat="1" applyFont="1" applyFill="1" applyBorder="1" applyAlignment="1">
      <alignment horizontal="center" vertical="top" wrapText="1"/>
    </xf>
    <xf numFmtId="1" fontId="10" fillId="33" borderId="22" xfId="0" applyNumberFormat="1" applyFont="1" applyFill="1" applyBorder="1" applyAlignment="1">
      <alignment horizontal="center" vertical="top" wrapText="1"/>
    </xf>
    <xf numFmtId="1" fontId="10" fillId="33" borderId="26" xfId="0" applyNumberFormat="1" applyFont="1" applyFill="1" applyBorder="1" applyAlignment="1">
      <alignment horizontal="center" vertical="top" wrapText="1"/>
    </xf>
    <xf numFmtId="2" fontId="10" fillId="33" borderId="20" xfId="0" applyNumberFormat="1" applyFont="1" applyFill="1" applyBorder="1" applyAlignment="1">
      <alignment horizontal="center" vertical="top" wrapText="1"/>
    </xf>
    <xf numFmtId="2" fontId="10" fillId="33" borderId="23" xfId="0" applyNumberFormat="1" applyFont="1" applyFill="1" applyBorder="1" applyAlignment="1">
      <alignment horizontal="center" vertical="top" wrapText="1"/>
    </xf>
    <xf numFmtId="2" fontId="10" fillId="33" borderId="12" xfId="0" applyNumberFormat="1" applyFont="1" applyFill="1" applyBorder="1" applyAlignment="1">
      <alignment horizontal="center" vertical="top" wrapText="1"/>
    </xf>
    <xf numFmtId="2" fontId="10" fillId="33" borderId="18" xfId="0" applyNumberFormat="1" applyFont="1" applyFill="1" applyBorder="1" applyAlignment="1">
      <alignment horizontal="center" vertical="top" wrapText="1"/>
    </xf>
    <xf numFmtId="2" fontId="10" fillId="33" borderId="14" xfId="0" applyNumberFormat="1" applyFont="1" applyFill="1" applyBorder="1" applyAlignment="1">
      <alignment horizontal="center" vertical="top" wrapText="1"/>
    </xf>
    <xf numFmtId="1" fontId="6" fillId="33" borderId="58" xfId="0" applyNumberFormat="1" applyFont="1" applyFill="1" applyBorder="1" applyAlignment="1">
      <alignment horizontal="center" vertical="top" wrapText="1"/>
    </xf>
    <xf numFmtId="1" fontId="6" fillId="33" borderId="59" xfId="0" applyNumberFormat="1" applyFont="1" applyFill="1" applyBorder="1" applyAlignment="1">
      <alignment horizontal="center" vertical="top" wrapText="1"/>
    </xf>
    <xf numFmtId="1" fontId="6" fillId="33" borderId="60" xfId="0" applyNumberFormat="1" applyFont="1" applyFill="1" applyBorder="1" applyAlignment="1">
      <alignment horizontal="center" vertical="top" wrapText="1"/>
    </xf>
    <xf numFmtId="1" fontId="6" fillId="33" borderId="61" xfId="0" applyNumberFormat="1" applyFont="1" applyFill="1" applyBorder="1" applyAlignment="1">
      <alignment horizontal="center" vertical="top" wrapText="1"/>
    </xf>
    <xf numFmtId="1" fontId="6" fillId="33" borderId="62" xfId="0" applyNumberFormat="1" applyFont="1" applyFill="1" applyBorder="1" applyAlignment="1">
      <alignment horizontal="center" vertical="top" wrapText="1"/>
    </xf>
    <xf numFmtId="2" fontId="10" fillId="33" borderId="21" xfId="0" applyNumberFormat="1" applyFont="1" applyFill="1" applyBorder="1" applyAlignment="1">
      <alignment horizontal="center" vertical="top" wrapText="1"/>
    </xf>
    <xf numFmtId="2" fontId="10" fillId="33" borderId="22" xfId="0" applyNumberFormat="1" applyFont="1" applyFill="1" applyBorder="1" applyAlignment="1">
      <alignment horizontal="center" vertical="top" wrapText="1"/>
    </xf>
    <xf numFmtId="2" fontId="10" fillId="33" borderId="26" xfId="0" applyNumberFormat="1" applyFont="1" applyFill="1" applyBorder="1" applyAlignment="1">
      <alignment horizontal="center" vertical="top" wrapText="1"/>
    </xf>
    <xf numFmtId="2" fontId="4" fillId="33" borderId="22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4" fontId="4" fillId="33" borderId="20" xfId="0" applyNumberFormat="1" applyFont="1" applyFill="1" applyBorder="1" applyAlignment="1">
      <alignment horizontal="left" vertical="top" wrapText="1"/>
    </xf>
    <xf numFmtId="4" fontId="4" fillId="33" borderId="12" xfId="0" applyNumberFormat="1" applyFont="1" applyFill="1" applyBorder="1" applyAlignment="1">
      <alignment horizontal="left" vertical="top" wrapText="1"/>
    </xf>
    <xf numFmtId="2" fontId="69" fillId="33" borderId="21" xfId="0" applyNumberFormat="1" applyFont="1" applyFill="1" applyBorder="1" applyAlignment="1">
      <alignment horizontal="center" vertical="top" wrapText="1"/>
    </xf>
    <xf numFmtId="2" fontId="69" fillId="33" borderId="22" xfId="0" applyNumberFormat="1" applyFont="1" applyFill="1" applyBorder="1" applyAlignment="1">
      <alignment horizontal="center" vertical="top" wrapText="1"/>
    </xf>
    <xf numFmtId="2" fontId="69" fillId="33" borderId="26" xfId="0" applyNumberFormat="1" applyFont="1" applyFill="1" applyBorder="1" applyAlignment="1">
      <alignment horizontal="center" vertical="top" wrapText="1"/>
    </xf>
    <xf numFmtId="4" fontId="4" fillId="33" borderId="20" xfId="0" applyNumberFormat="1" applyFont="1" applyFill="1" applyBorder="1" applyAlignment="1">
      <alignment horizontal="center" vertical="top" wrapText="1"/>
    </xf>
    <xf numFmtId="1" fontId="63" fillId="33" borderId="55" xfId="0" applyNumberFormat="1" applyFont="1" applyFill="1" applyBorder="1" applyAlignment="1">
      <alignment horizontal="center" vertical="top" wrapText="1"/>
    </xf>
    <xf numFmtId="1" fontId="63" fillId="33" borderId="56" xfId="0" applyNumberFormat="1" applyFont="1" applyFill="1" applyBorder="1" applyAlignment="1">
      <alignment horizontal="center" vertical="top" wrapText="1"/>
    </xf>
    <xf numFmtId="1" fontId="63" fillId="33" borderId="57" xfId="0" applyNumberFormat="1" applyFont="1" applyFill="1" applyBorder="1" applyAlignment="1">
      <alignment horizontal="center" vertical="top" wrapText="1"/>
    </xf>
    <xf numFmtId="1" fontId="8" fillId="8" borderId="63" xfId="0" applyNumberFormat="1" applyFont="1" applyFill="1" applyBorder="1" applyAlignment="1">
      <alignment horizontal="center" vertical="center" wrapText="1"/>
    </xf>
    <xf numFmtId="1" fontId="8" fillId="8" borderId="41" xfId="0" applyNumberFormat="1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right" vertical="center" wrapText="1"/>
    </xf>
    <xf numFmtId="0" fontId="63" fillId="33" borderId="43" xfId="0" applyFont="1" applyFill="1" applyBorder="1" applyAlignment="1">
      <alignment horizontal="right" vertical="center" wrapText="1"/>
    </xf>
    <xf numFmtId="0" fontId="63" fillId="33" borderId="49" xfId="0" applyFont="1" applyFill="1" applyBorder="1" applyAlignment="1">
      <alignment horizontal="right" vertical="center" wrapText="1"/>
    </xf>
    <xf numFmtId="0" fontId="63" fillId="33" borderId="24" xfId="0" applyFont="1" applyFill="1" applyBorder="1" applyAlignment="1">
      <alignment horizontal="right" vertical="center" wrapText="1"/>
    </xf>
    <xf numFmtId="0" fontId="63" fillId="33" borderId="50" xfId="0" applyFont="1" applyFill="1" applyBorder="1" applyAlignment="1">
      <alignment horizontal="right" vertical="center" wrapText="1"/>
    </xf>
    <xf numFmtId="0" fontId="63" fillId="33" borderId="31" xfId="0" applyFont="1" applyFill="1" applyBorder="1" applyAlignment="1">
      <alignment horizontal="right" vertical="center" wrapText="1"/>
    </xf>
    <xf numFmtId="0" fontId="61" fillId="33" borderId="18" xfId="0" applyFont="1" applyFill="1" applyBorder="1" applyAlignment="1">
      <alignment horizontal="center" vertical="top"/>
    </xf>
    <xf numFmtId="0" fontId="61" fillId="33" borderId="22" xfId="0" applyFont="1" applyFill="1" applyBorder="1" applyAlignment="1">
      <alignment horizontal="center" vertical="top"/>
    </xf>
    <xf numFmtId="0" fontId="61" fillId="33" borderId="26" xfId="0" applyFont="1" applyFill="1" applyBorder="1" applyAlignment="1">
      <alignment horizontal="center" vertical="top"/>
    </xf>
    <xf numFmtId="0" fontId="61" fillId="33" borderId="26" xfId="0" applyFont="1" applyFill="1" applyBorder="1" applyAlignment="1">
      <alignment horizontal="center" vertical="top" wrapText="1"/>
    </xf>
    <xf numFmtId="0" fontId="63" fillId="33" borderId="51" xfId="0" applyFont="1" applyFill="1" applyBorder="1" applyAlignment="1">
      <alignment horizontal="right" vertical="center" wrapText="1"/>
    </xf>
    <xf numFmtId="0" fontId="63" fillId="33" borderId="38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center" vertical="top"/>
    </xf>
    <xf numFmtId="0" fontId="10" fillId="33" borderId="22" xfId="0" applyFont="1" applyFill="1" applyBorder="1" applyAlignment="1">
      <alignment horizontal="center" vertical="top" wrapText="1"/>
    </xf>
    <xf numFmtId="0" fontId="6" fillId="33" borderId="55" xfId="0" applyFont="1" applyFill="1" applyBorder="1" applyAlignment="1">
      <alignment horizontal="center" vertical="top"/>
    </xf>
    <xf numFmtId="0" fontId="6" fillId="33" borderId="56" xfId="0" applyFont="1" applyFill="1" applyBorder="1" applyAlignment="1">
      <alignment horizontal="center" vertical="top"/>
    </xf>
    <xf numFmtId="0" fontId="6" fillId="33" borderId="57" xfId="0" applyFont="1" applyFill="1" applyBorder="1" applyAlignment="1">
      <alignment horizontal="center" vertical="top"/>
    </xf>
    <xf numFmtId="0" fontId="10" fillId="33" borderId="21" xfId="0" applyFont="1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top" wrapText="1"/>
    </xf>
    <xf numFmtId="0" fontId="6" fillId="33" borderId="58" xfId="0" applyFont="1" applyFill="1" applyBorder="1" applyAlignment="1">
      <alignment horizontal="center" vertical="top"/>
    </xf>
    <xf numFmtId="0" fontId="6" fillId="33" borderId="59" xfId="0" applyFont="1" applyFill="1" applyBorder="1" applyAlignment="1">
      <alignment horizontal="center" vertical="top"/>
    </xf>
    <xf numFmtId="0" fontId="6" fillId="33" borderId="60" xfId="0" applyFont="1" applyFill="1" applyBorder="1" applyAlignment="1">
      <alignment horizontal="center" vertical="top"/>
    </xf>
    <xf numFmtId="0" fontId="6" fillId="33" borderId="64" xfId="0" applyFont="1" applyFill="1" applyBorder="1" applyAlignment="1">
      <alignment horizontal="center" vertical="top"/>
    </xf>
    <xf numFmtId="0" fontId="6" fillId="33" borderId="65" xfId="0" applyFont="1" applyFill="1" applyBorder="1" applyAlignment="1">
      <alignment horizontal="center" vertical="top"/>
    </xf>
    <xf numFmtId="0" fontId="6" fillId="33" borderId="66" xfId="0" applyFont="1" applyFill="1" applyBorder="1" applyAlignment="1">
      <alignment horizontal="center" vertical="top"/>
    </xf>
    <xf numFmtId="0" fontId="6" fillId="33" borderId="67" xfId="0" applyFont="1" applyFill="1" applyBorder="1" applyAlignment="1">
      <alignment horizontal="center" vertical="top"/>
    </xf>
    <xf numFmtId="2" fontId="4" fillId="33" borderId="21" xfId="0" applyNumberFormat="1" applyFont="1" applyFill="1" applyBorder="1" applyAlignment="1">
      <alignment horizontal="center" vertical="top" wrapText="1"/>
    </xf>
    <xf numFmtId="2" fontId="4" fillId="33" borderId="23" xfId="0" applyNumberFormat="1" applyFont="1" applyFill="1" applyBorder="1" applyAlignment="1">
      <alignment horizontal="center" vertical="top" wrapText="1"/>
    </xf>
    <xf numFmtId="2" fontId="4" fillId="33" borderId="26" xfId="0" applyNumberFormat="1" applyFont="1" applyFill="1" applyBorder="1" applyAlignment="1">
      <alignment horizontal="center" vertical="top" wrapText="1"/>
    </xf>
    <xf numFmtId="0" fontId="61" fillId="33" borderId="31" xfId="0" applyFont="1" applyFill="1" applyBorder="1" applyAlignment="1">
      <alignment horizontal="center" vertical="top" wrapText="1"/>
    </xf>
    <xf numFmtId="0" fontId="61" fillId="33" borderId="24" xfId="0" applyFont="1" applyFill="1" applyBorder="1" applyAlignment="1">
      <alignment horizontal="center" vertical="top" wrapText="1"/>
    </xf>
    <xf numFmtId="4" fontId="4" fillId="33" borderId="18" xfId="0" applyNumberFormat="1" applyFont="1" applyFill="1" applyBorder="1" applyAlignment="1">
      <alignment horizontal="center" vertical="top" wrapText="1"/>
    </xf>
    <xf numFmtId="177" fontId="6" fillId="33" borderId="20" xfId="61" applyNumberFormat="1" applyFont="1" applyFill="1" applyBorder="1" applyAlignment="1">
      <alignment horizontal="center" vertical="top" wrapText="1"/>
    </xf>
    <xf numFmtId="177" fontId="6" fillId="33" borderId="12" xfId="61" applyNumberFormat="1" applyFont="1" applyFill="1" applyBorder="1" applyAlignment="1">
      <alignment horizontal="center" vertical="top" wrapText="1"/>
    </xf>
    <xf numFmtId="3" fontId="8" fillId="8" borderId="42" xfId="0" applyNumberFormat="1" applyFont="1" applyFill="1" applyBorder="1" applyAlignment="1">
      <alignment horizontal="left" vertical="top" wrapText="1"/>
    </xf>
    <xf numFmtId="3" fontId="8" fillId="8" borderId="40" xfId="0" applyNumberFormat="1" applyFont="1" applyFill="1" applyBorder="1" applyAlignment="1">
      <alignment horizontal="left" vertical="top" wrapText="1"/>
    </xf>
    <xf numFmtId="2" fontId="61" fillId="33" borderId="12" xfId="0" applyNumberFormat="1" applyFont="1" applyFill="1" applyBorder="1" applyAlignment="1">
      <alignment horizontal="center" vertical="top" wrapText="1"/>
    </xf>
    <xf numFmtId="2" fontId="61" fillId="33" borderId="14" xfId="0" applyNumberFormat="1" applyFont="1" applyFill="1" applyBorder="1" applyAlignment="1">
      <alignment horizontal="center" vertical="top" wrapText="1"/>
    </xf>
    <xf numFmtId="0" fontId="61" fillId="33" borderId="14" xfId="0" applyFont="1" applyFill="1" applyBorder="1" applyAlignment="1">
      <alignment horizontal="center" vertical="top" wrapText="1"/>
    </xf>
    <xf numFmtId="198" fontId="9" fillId="33" borderId="21" xfId="0" applyNumberFormat="1" applyFont="1" applyFill="1" applyBorder="1" applyAlignment="1">
      <alignment horizontal="center" vertical="center"/>
    </xf>
    <xf numFmtId="198" fontId="9" fillId="33" borderId="22" xfId="0" applyNumberFormat="1" applyFont="1" applyFill="1" applyBorder="1" applyAlignment="1">
      <alignment horizontal="center" vertical="center"/>
    </xf>
    <xf numFmtId="198" fontId="9" fillId="33" borderId="26" xfId="0" applyNumberFormat="1" applyFont="1" applyFill="1" applyBorder="1" applyAlignment="1">
      <alignment horizontal="center" vertical="center"/>
    </xf>
    <xf numFmtId="1" fontId="6" fillId="8" borderId="59" xfId="0" applyNumberFormat="1" applyFont="1" applyFill="1" applyBorder="1" applyAlignment="1">
      <alignment horizontal="center" vertical="top" wrapText="1"/>
    </xf>
    <xf numFmtId="1" fontId="6" fillId="8" borderId="43" xfId="0" applyNumberFormat="1" applyFont="1" applyFill="1" applyBorder="1" applyAlignment="1">
      <alignment horizontal="center" vertical="top" wrapText="1"/>
    </xf>
    <xf numFmtId="3" fontId="8" fillId="8" borderId="17" xfId="0" applyNumberFormat="1" applyFont="1" applyFill="1" applyBorder="1" applyAlignment="1">
      <alignment horizontal="left" vertical="top" wrapText="1"/>
    </xf>
    <xf numFmtId="3" fontId="8" fillId="8" borderId="0" xfId="0" applyNumberFormat="1" applyFont="1" applyFill="1" applyBorder="1" applyAlignment="1">
      <alignment horizontal="left" vertical="top" wrapText="1"/>
    </xf>
    <xf numFmtId="177" fontId="63" fillId="33" borderId="50" xfId="0" applyNumberFormat="1" applyFont="1" applyFill="1" applyBorder="1" applyAlignment="1">
      <alignment horizontal="center" vertical="center" wrapText="1"/>
    </xf>
    <xf numFmtId="177" fontId="63" fillId="33" borderId="51" xfId="0" applyNumberFormat="1" applyFont="1" applyFill="1" applyBorder="1" applyAlignment="1">
      <alignment horizontal="center" vertical="center" wrapText="1"/>
    </xf>
    <xf numFmtId="177" fontId="63" fillId="33" borderId="18" xfId="0" applyNumberFormat="1" applyFont="1" applyFill="1" applyBorder="1" applyAlignment="1">
      <alignment horizontal="center" vertical="center" wrapText="1"/>
    </xf>
    <xf numFmtId="177" fontId="63" fillId="33" borderId="26" xfId="0" applyNumberFormat="1" applyFont="1" applyFill="1" applyBorder="1" applyAlignment="1">
      <alignment horizontal="center" vertical="center" wrapText="1"/>
    </xf>
    <xf numFmtId="177" fontId="6" fillId="33" borderId="18" xfId="0" applyNumberFormat="1" applyFont="1" applyFill="1" applyBorder="1" applyAlignment="1">
      <alignment horizontal="center" vertical="center" wrapText="1"/>
    </xf>
    <xf numFmtId="177" fontId="6" fillId="33" borderId="23" xfId="0" applyNumberFormat="1" applyFont="1" applyFill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horizontal="center" vertical="center" wrapText="1"/>
    </xf>
    <xf numFmtId="177" fontId="6" fillId="33" borderId="51" xfId="0" applyNumberFormat="1" applyFont="1" applyFill="1" applyBorder="1" applyAlignment="1">
      <alignment horizontal="center" vertical="center" wrapText="1"/>
    </xf>
    <xf numFmtId="177" fontId="63" fillId="33" borderId="23" xfId="0" applyNumberFormat="1" applyFont="1" applyFill="1" applyBorder="1" applyAlignment="1">
      <alignment horizontal="center" vertical="center" wrapText="1"/>
    </xf>
    <xf numFmtId="177" fontId="63" fillId="33" borderId="49" xfId="0" applyNumberFormat="1" applyFont="1" applyFill="1" applyBorder="1" applyAlignment="1">
      <alignment horizontal="center" vertical="center" wrapText="1"/>
    </xf>
    <xf numFmtId="177" fontId="6" fillId="33" borderId="49" xfId="0" applyNumberFormat="1" applyFont="1" applyFill="1" applyBorder="1" applyAlignment="1">
      <alignment horizontal="center" vertical="center" wrapText="1"/>
    </xf>
    <xf numFmtId="177" fontId="6" fillId="33" borderId="26" xfId="0" applyNumberFormat="1" applyFont="1" applyFill="1" applyBorder="1" applyAlignment="1">
      <alignment horizontal="center" vertical="center" wrapText="1"/>
    </xf>
    <xf numFmtId="177" fontId="6" fillId="4" borderId="18" xfId="0" applyNumberFormat="1" applyFont="1" applyFill="1" applyBorder="1" applyAlignment="1">
      <alignment horizontal="center" vertical="center" wrapText="1"/>
    </xf>
    <xf numFmtId="177" fontId="6" fillId="4" borderId="23" xfId="0" applyNumberFormat="1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69" xfId="0" applyFont="1" applyFill="1" applyBorder="1" applyAlignment="1">
      <alignment horizontal="center" vertical="center" wrapText="1"/>
    </xf>
    <xf numFmtId="0" fontId="4" fillId="34" borderId="70" xfId="0" applyFont="1" applyFill="1" applyBorder="1" applyAlignment="1">
      <alignment horizontal="center" vertical="center" wrapText="1"/>
    </xf>
    <xf numFmtId="2" fontId="70" fillId="33" borderId="0" xfId="0" applyNumberFormat="1" applyFont="1" applyFill="1" applyAlignment="1">
      <alignment horizontal="center" vertical="top" wrapText="1"/>
    </xf>
    <xf numFmtId="1" fontId="40" fillId="8" borderId="42" xfId="0" applyNumberFormat="1" applyFont="1" applyFill="1" applyBorder="1" applyAlignment="1">
      <alignment horizontal="center" vertical="top" wrapText="1"/>
    </xf>
    <xf numFmtId="3" fontId="40" fillId="8" borderId="17" xfId="0" applyNumberFormat="1" applyFont="1" applyFill="1" applyBorder="1" applyAlignment="1">
      <alignment horizontal="center" vertical="top" wrapText="1"/>
    </xf>
    <xf numFmtId="3" fontId="40" fillId="8" borderId="42" xfId="0" applyNumberFormat="1" applyFont="1" applyFill="1" applyBorder="1" applyAlignment="1">
      <alignment horizontal="center" vertical="top" wrapText="1"/>
    </xf>
    <xf numFmtId="2" fontId="70" fillId="8" borderId="0" xfId="0" applyNumberFormat="1" applyFont="1" applyFill="1" applyAlignment="1">
      <alignment horizontal="center" vertical="top" wrapText="1"/>
    </xf>
    <xf numFmtId="177" fontId="5" fillId="33" borderId="18" xfId="61" applyNumberFormat="1" applyFont="1" applyFill="1" applyBorder="1" applyAlignment="1">
      <alignment horizontal="center" vertical="top" wrapText="1"/>
    </xf>
    <xf numFmtId="177" fontId="5" fillId="33" borderId="23" xfId="61" applyNumberFormat="1" applyFont="1" applyFill="1" applyBorder="1" applyAlignment="1">
      <alignment horizontal="center" vertical="top" wrapText="1"/>
    </xf>
    <xf numFmtId="3" fontId="71" fillId="33" borderId="14" xfId="0" applyNumberFormat="1" applyFont="1" applyFill="1" applyBorder="1" applyAlignment="1">
      <alignment horizontal="center" vertical="top" wrapText="1"/>
    </xf>
    <xf numFmtId="3" fontId="62" fillId="33" borderId="0" xfId="0" applyNumberFormat="1" applyFont="1" applyFill="1" applyAlignment="1">
      <alignment horizontal="center" vertical="top" wrapText="1"/>
    </xf>
    <xf numFmtId="2" fontId="63" fillId="33" borderId="20" xfId="0" applyNumberFormat="1" applyFont="1" applyFill="1" applyBorder="1" applyAlignment="1">
      <alignment horizontal="center" vertical="top" wrapText="1"/>
    </xf>
    <xf numFmtId="2" fontId="63" fillId="33" borderId="44" xfId="0" applyNumberFormat="1" applyFont="1" applyFill="1" applyBorder="1" applyAlignment="1">
      <alignment horizontal="center" vertical="top" wrapText="1"/>
    </xf>
    <xf numFmtId="0" fontId="38" fillId="33" borderId="21" xfId="0" applyNumberFormat="1" applyFont="1" applyFill="1" applyBorder="1" applyAlignment="1">
      <alignment horizontal="center" vertical="top" wrapText="1"/>
    </xf>
    <xf numFmtId="0" fontId="38" fillId="33" borderId="22" xfId="0" applyNumberFormat="1" applyFont="1" applyFill="1" applyBorder="1" applyAlignment="1">
      <alignment horizontal="center" vertical="top" wrapText="1"/>
    </xf>
    <xf numFmtId="0" fontId="38" fillId="33" borderId="26" xfId="0" applyNumberFormat="1" applyFont="1" applyFill="1" applyBorder="1" applyAlignment="1">
      <alignment horizontal="center" vertical="top" wrapText="1"/>
    </xf>
    <xf numFmtId="0" fontId="38" fillId="33" borderId="39" xfId="0" applyNumberFormat="1" applyFont="1" applyFill="1" applyBorder="1" applyAlignment="1">
      <alignment horizontal="center" vertical="top" wrapText="1"/>
    </xf>
    <xf numFmtId="0" fontId="38" fillId="33" borderId="20" xfId="0" applyNumberFormat="1" applyFont="1" applyFill="1" applyBorder="1" applyAlignment="1">
      <alignment horizontal="center" vertical="top" wrapText="1"/>
    </xf>
    <xf numFmtId="0" fontId="38" fillId="33" borderId="12" xfId="0" applyNumberFormat="1" applyFont="1" applyFill="1" applyBorder="1" applyAlignment="1">
      <alignment horizontal="center" vertical="top" wrapText="1"/>
    </xf>
    <xf numFmtId="0" fontId="38" fillId="33" borderId="14" xfId="0" applyNumberFormat="1" applyFont="1" applyFill="1" applyBorder="1" applyAlignment="1">
      <alignment horizontal="center" vertical="top" wrapText="1"/>
    </xf>
    <xf numFmtId="3" fontId="38" fillId="33" borderId="21" xfId="0" applyNumberFormat="1" applyFont="1" applyFill="1" applyBorder="1" applyAlignment="1">
      <alignment horizontal="center" vertical="top" wrapText="1"/>
    </xf>
    <xf numFmtId="3" fontId="38" fillId="33" borderId="22" xfId="0" applyNumberFormat="1" applyFont="1" applyFill="1" applyBorder="1" applyAlignment="1">
      <alignment horizontal="center" vertical="top" wrapText="1"/>
    </xf>
    <xf numFmtId="3" fontId="38" fillId="33" borderId="26" xfId="0" applyNumberFormat="1" applyFont="1" applyFill="1" applyBorder="1" applyAlignment="1">
      <alignment horizontal="center" vertical="top" wrapText="1"/>
    </xf>
    <xf numFmtId="0" fontId="38" fillId="33" borderId="20" xfId="0" applyFont="1" applyFill="1" applyBorder="1" applyAlignment="1">
      <alignment horizontal="center" vertical="top" wrapText="1"/>
    </xf>
    <xf numFmtId="0" fontId="38" fillId="33" borderId="12" xfId="0" applyFont="1" applyFill="1" applyBorder="1" applyAlignment="1">
      <alignment horizontal="center" vertical="top" wrapText="1"/>
    </xf>
    <xf numFmtId="0" fontId="38" fillId="33" borderId="14" xfId="0" applyFont="1" applyFill="1" applyBorder="1" applyAlignment="1">
      <alignment horizontal="center" vertical="top" wrapText="1"/>
    </xf>
    <xf numFmtId="0" fontId="38" fillId="33" borderId="21" xfId="0" applyNumberFormat="1" applyFont="1" applyFill="1" applyBorder="1" applyAlignment="1">
      <alignment horizontal="center" vertical="top" wrapText="1"/>
    </xf>
    <xf numFmtId="4" fontId="38" fillId="33" borderId="22" xfId="0" applyNumberFormat="1" applyFont="1" applyFill="1" applyBorder="1" applyAlignment="1">
      <alignment horizontal="center" vertical="top" wrapText="1"/>
    </xf>
    <xf numFmtId="4" fontId="38" fillId="33" borderId="26" xfId="0" applyNumberFormat="1" applyFont="1" applyFill="1" applyBorder="1" applyAlignment="1">
      <alignment horizontal="center" vertical="top" wrapText="1"/>
    </xf>
    <xf numFmtId="1" fontId="72" fillId="33" borderId="21" xfId="0" applyNumberFormat="1" applyFont="1" applyFill="1" applyBorder="1" applyAlignment="1">
      <alignment horizontal="center" vertical="top" wrapText="1"/>
    </xf>
    <xf numFmtId="1" fontId="72" fillId="33" borderId="22" xfId="0" applyNumberFormat="1" applyFont="1" applyFill="1" applyBorder="1" applyAlignment="1">
      <alignment horizontal="center" vertical="top" wrapText="1"/>
    </xf>
    <xf numFmtId="1" fontId="72" fillId="33" borderId="26" xfId="0" applyNumberFormat="1" applyFont="1" applyFill="1" applyBorder="1" applyAlignment="1">
      <alignment horizontal="center" vertical="top" wrapText="1"/>
    </xf>
    <xf numFmtId="1" fontId="72" fillId="33" borderId="22" xfId="0" applyNumberFormat="1" applyFont="1" applyFill="1" applyBorder="1" applyAlignment="1">
      <alignment horizontal="center" vertical="top" wrapText="1"/>
    </xf>
    <xf numFmtId="2" fontId="38" fillId="33" borderId="22" xfId="0" applyNumberFormat="1" applyFont="1" applyFill="1" applyBorder="1" applyAlignment="1">
      <alignment horizontal="center" vertical="top" wrapText="1"/>
    </xf>
    <xf numFmtId="2" fontId="38" fillId="33" borderId="26" xfId="0" applyNumberFormat="1" applyFont="1" applyFill="1" applyBorder="1" applyAlignment="1">
      <alignment horizontal="center" vertical="top" wrapText="1"/>
    </xf>
    <xf numFmtId="2" fontId="38" fillId="33" borderId="22" xfId="0" applyNumberFormat="1" applyFont="1" applyFill="1" applyBorder="1" applyAlignment="1">
      <alignment vertical="top" wrapText="1"/>
    </xf>
    <xf numFmtId="2" fontId="38" fillId="33" borderId="26" xfId="0" applyNumberFormat="1" applyFont="1" applyFill="1" applyBorder="1" applyAlignment="1">
      <alignment vertical="top" wrapText="1"/>
    </xf>
    <xf numFmtId="0" fontId="38" fillId="33" borderId="22" xfId="0" applyFont="1" applyFill="1" applyBorder="1" applyAlignment="1">
      <alignment horizontal="center" vertical="top" wrapText="1"/>
    </xf>
    <xf numFmtId="0" fontId="38" fillId="33" borderId="26" xfId="0" applyFont="1" applyFill="1" applyBorder="1" applyAlignment="1">
      <alignment horizontal="center" vertical="top" wrapText="1"/>
    </xf>
    <xf numFmtId="0" fontId="38" fillId="33" borderId="21" xfId="0" applyFont="1" applyFill="1" applyBorder="1" applyAlignment="1">
      <alignment horizontal="center" vertical="top" wrapText="1"/>
    </xf>
    <xf numFmtId="1" fontId="72" fillId="33" borderId="21" xfId="0" applyNumberFormat="1" applyFont="1" applyFill="1" applyBorder="1" applyAlignment="1">
      <alignment horizontal="center" vertical="top" wrapText="1"/>
    </xf>
    <xf numFmtId="1" fontId="72" fillId="33" borderId="39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4"/>
  <sheetViews>
    <sheetView tabSelected="1" view="pageBreakPreview" zoomScale="65" zoomScaleNormal="70" zoomScaleSheetLayoutView="65" zoomScalePageLayoutView="98" workbookViewId="0" topLeftCell="A1">
      <pane xSplit="2" ySplit="4" topLeftCell="C69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:M1"/>
    </sheetView>
  </sheetViews>
  <sheetFormatPr defaultColWidth="22.125" defaultRowHeight="12.75"/>
  <cols>
    <col min="1" max="1" width="5.00390625" style="6" customWidth="1"/>
    <col min="2" max="2" width="22.00390625" style="218" customWidth="1"/>
    <col min="3" max="3" width="10.25390625" style="445" customWidth="1"/>
    <col min="4" max="4" width="20.375" style="19" customWidth="1"/>
    <col min="5" max="5" width="21.625" style="19" customWidth="1"/>
    <col min="6" max="6" width="17.125" style="19" customWidth="1"/>
    <col min="7" max="7" width="33.125" style="3" customWidth="1"/>
    <col min="8" max="8" width="29.75390625" style="3" customWidth="1"/>
    <col min="9" max="9" width="28.625" style="2" customWidth="1"/>
    <col min="10" max="10" width="13.875" style="3" customWidth="1"/>
    <col min="11" max="11" width="17.625" style="3" customWidth="1"/>
    <col min="12" max="12" width="10.625" style="5" customWidth="1"/>
    <col min="13" max="13" width="9.75390625" style="5" customWidth="1"/>
    <col min="14" max="14" width="7.625" style="2" hidden="1" customWidth="1"/>
    <col min="15" max="15" width="15.125" style="2" hidden="1" customWidth="1"/>
    <col min="16" max="16" width="9.625" style="22" customWidth="1"/>
    <col min="17" max="17" width="9.375" style="3" customWidth="1"/>
    <col min="18" max="18" width="10.25390625" style="3" customWidth="1"/>
    <col min="19" max="19" width="11.875" style="3" customWidth="1"/>
    <col min="20" max="16384" width="22.125" style="2" customWidth="1"/>
  </cols>
  <sheetData>
    <row r="1" spans="1:16" s="254" customFormat="1" ht="45.75" customHeight="1">
      <c r="A1" s="251"/>
      <c r="B1" s="365" t="s">
        <v>257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252"/>
      <c r="O1" s="253"/>
      <c r="P1" s="253"/>
    </row>
    <row r="2" spans="1:16" ht="15.75" thickBot="1">
      <c r="A2" s="1"/>
      <c r="C2" s="441"/>
      <c r="D2" s="4"/>
      <c r="E2" s="4"/>
      <c r="F2" s="4"/>
      <c r="P2" s="31"/>
    </row>
    <row r="3" spans="1:19" s="7" customFormat="1" ht="27" customHeight="1">
      <c r="A3" s="315" t="s">
        <v>11</v>
      </c>
      <c r="B3" s="325" t="s">
        <v>79</v>
      </c>
      <c r="C3" s="446" t="s">
        <v>246</v>
      </c>
      <c r="D3" s="327" t="s">
        <v>250</v>
      </c>
      <c r="E3" s="327"/>
      <c r="F3" s="327"/>
      <c r="G3" s="450" t="s">
        <v>74</v>
      </c>
      <c r="H3" s="450"/>
      <c r="I3" s="450"/>
      <c r="J3" s="450"/>
      <c r="K3" s="450" t="s">
        <v>75</v>
      </c>
      <c r="L3" s="450"/>
      <c r="M3" s="450"/>
      <c r="N3" s="281"/>
      <c r="O3" s="281" t="s">
        <v>237</v>
      </c>
      <c r="P3" s="409" t="s">
        <v>251</v>
      </c>
      <c r="Q3" s="450" t="s">
        <v>252</v>
      </c>
      <c r="R3" s="450"/>
      <c r="S3" s="451"/>
    </row>
    <row r="4" spans="1:19" s="8" customFormat="1" ht="75" customHeight="1">
      <c r="A4" s="316"/>
      <c r="B4" s="326"/>
      <c r="C4" s="447"/>
      <c r="D4" s="221" t="s">
        <v>247</v>
      </c>
      <c r="E4" s="221" t="s">
        <v>248</v>
      </c>
      <c r="F4" s="221" t="s">
        <v>249</v>
      </c>
      <c r="G4" s="207" t="s">
        <v>29</v>
      </c>
      <c r="H4" s="207" t="s">
        <v>30</v>
      </c>
      <c r="I4" s="207" t="s">
        <v>31</v>
      </c>
      <c r="J4" s="207" t="s">
        <v>32</v>
      </c>
      <c r="K4" s="207" t="s">
        <v>0</v>
      </c>
      <c r="L4" s="14" t="s">
        <v>5</v>
      </c>
      <c r="M4" s="14" t="s">
        <v>1</v>
      </c>
      <c r="N4" s="282"/>
      <c r="O4" s="282"/>
      <c r="P4" s="410"/>
      <c r="Q4" s="207" t="s">
        <v>238</v>
      </c>
      <c r="R4" s="207" t="s">
        <v>239</v>
      </c>
      <c r="S4" s="15" t="s">
        <v>241</v>
      </c>
    </row>
    <row r="5" spans="1:19" s="449" customFormat="1" ht="16.5" customHeight="1" thickBot="1">
      <c r="A5" s="317"/>
      <c r="B5" s="16">
        <v>1</v>
      </c>
      <c r="C5" s="448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7">
        <v>11</v>
      </c>
      <c r="M5" s="17">
        <v>12</v>
      </c>
      <c r="N5" s="16"/>
      <c r="O5" s="16"/>
      <c r="P5" s="16">
        <v>13</v>
      </c>
      <c r="Q5" s="17">
        <v>14</v>
      </c>
      <c r="R5" s="17">
        <v>15</v>
      </c>
      <c r="S5" s="18">
        <v>16</v>
      </c>
    </row>
    <row r="6" spans="1:19" s="250" customFormat="1" ht="26.25" customHeight="1" thickBot="1">
      <c r="A6" s="375"/>
      <c r="B6" s="376"/>
      <c r="C6" s="442">
        <v>706</v>
      </c>
      <c r="D6" s="411" t="s">
        <v>253</v>
      </c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248"/>
      <c r="S6" s="249"/>
    </row>
    <row r="7" spans="1:19" ht="53.25" customHeight="1">
      <c r="A7" s="319">
        <v>1</v>
      </c>
      <c r="B7" s="322" t="s">
        <v>7</v>
      </c>
      <c r="C7" s="452">
        <v>706</v>
      </c>
      <c r="D7" s="267">
        <v>94703300</v>
      </c>
      <c r="E7" s="267">
        <v>93379259.83</v>
      </c>
      <c r="F7" s="267">
        <v>92904932.6</v>
      </c>
      <c r="G7" s="201" t="s">
        <v>64</v>
      </c>
      <c r="H7" s="201" t="s">
        <v>65</v>
      </c>
      <c r="I7" s="198"/>
      <c r="J7" s="201"/>
      <c r="K7" s="201" t="s">
        <v>26</v>
      </c>
      <c r="L7" s="33">
        <v>1</v>
      </c>
      <c r="M7" s="33">
        <v>1</v>
      </c>
      <c r="N7" s="34" t="e">
        <f>#REF!-100</f>
        <v>#REF!</v>
      </c>
      <c r="O7" s="34">
        <f aca="true" t="shared" si="0" ref="O7:O38">L7-M7</f>
        <v>0</v>
      </c>
      <c r="P7" s="224">
        <f aca="true" t="shared" si="1" ref="P7:P25">M7/L7*100</f>
        <v>100</v>
      </c>
      <c r="Q7" s="35">
        <f aca="true" t="shared" si="2" ref="Q7:Q38">ROUND(L7-(L7*10/100),0)</f>
        <v>1</v>
      </c>
      <c r="R7" s="35">
        <f aca="true" t="shared" si="3" ref="R7:R38">ROUND(L7+(L7*10/100),0)</f>
        <v>1</v>
      </c>
      <c r="S7" s="257" t="s">
        <v>240</v>
      </c>
    </row>
    <row r="8" spans="1:19" ht="89.25" customHeight="1">
      <c r="A8" s="320"/>
      <c r="B8" s="323"/>
      <c r="C8" s="453"/>
      <c r="D8" s="268"/>
      <c r="E8" s="268"/>
      <c r="F8" s="268"/>
      <c r="G8" s="183" t="s">
        <v>66</v>
      </c>
      <c r="H8" s="183" t="s">
        <v>67</v>
      </c>
      <c r="I8" s="37"/>
      <c r="J8" s="37"/>
      <c r="K8" s="183" t="s">
        <v>17</v>
      </c>
      <c r="L8" s="38">
        <v>47792</v>
      </c>
      <c r="M8" s="38">
        <v>51872</v>
      </c>
      <c r="N8" s="37" t="e">
        <f>#REF!-100</f>
        <v>#REF!</v>
      </c>
      <c r="O8" s="37">
        <f t="shared" si="0"/>
        <v>-4080</v>
      </c>
      <c r="P8" s="228">
        <f t="shared" si="1"/>
        <v>108.53699363910279</v>
      </c>
      <c r="Q8" s="39">
        <f t="shared" si="2"/>
        <v>43013</v>
      </c>
      <c r="R8" s="39">
        <f t="shared" si="3"/>
        <v>52571</v>
      </c>
      <c r="S8" s="258" t="s">
        <v>240</v>
      </c>
    </row>
    <row r="9" spans="1:19" ht="38.25">
      <c r="A9" s="320"/>
      <c r="B9" s="323"/>
      <c r="C9" s="453"/>
      <c r="D9" s="268"/>
      <c r="E9" s="268"/>
      <c r="F9" s="268"/>
      <c r="G9" s="318" t="s">
        <v>124</v>
      </c>
      <c r="H9" s="318" t="s">
        <v>69</v>
      </c>
      <c r="I9" s="318"/>
      <c r="J9" s="318"/>
      <c r="K9" s="183" t="s">
        <v>122</v>
      </c>
      <c r="L9" s="38">
        <v>560688</v>
      </c>
      <c r="M9" s="38">
        <v>560688</v>
      </c>
      <c r="N9" s="40" t="e">
        <f>#REF!-100</f>
        <v>#REF!</v>
      </c>
      <c r="O9" s="40">
        <f t="shared" si="0"/>
        <v>0</v>
      </c>
      <c r="P9" s="228">
        <f t="shared" si="1"/>
        <v>100</v>
      </c>
      <c r="Q9" s="39">
        <f t="shared" si="2"/>
        <v>504619</v>
      </c>
      <c r="R9" s="39">
        <f t="shared" si="3"/>
        <v>616757</v>
      </c>
      <c r="S9" s="256" t="s">
        <v>240</v>
      </c>
    </row>
    <row r="10" spans="1:19" ht="38.25">
      <c r="A10" s="320"/>
      <c r="B10" s="323"/>
      <c r="C10" s="453"/>
      <c r="D10" s="268"/>
      <c r="E10" s="268"/>
      <c r="F10" s="268"/>
      <c r="G10" s="318"/>
      <c r="H10" s="318"/>
      <c r="I10" s="318"/>
      <c r="J10" s="318"/>
      <c r="K10" s="183" t="s">
        <v>123</v>
      </c>
      <c r="L10" s="38">
        <v>347106</v>
      </c>
      <c r="M10" s="38">
        <v>347106</v>
      </c>
      <c r="N10" s="40" t="e">
        <f>#REF!-100</f>
        <v>#REF!</v>
      </c>
      <c r="O10" s="40">
        <f t="shared" si="0"/>
        <v>0</v>
      </c>
      <c r="P10" s="228">
        <f t="shared" si="1"/>
        <v>100</v>
      </c>
      <c r="Q10" s="39">
        <f t="shared" si="2"/>
        <v>312395</v>
      </c>
      <c r="R10" s="39">
        <f t="shared" si="3"/>
        <v>381817</v>
      </c>
      <c r="S10" s="256" t="s">
        <v>240</v>
      </c>
    </row>
    <row r="11" spans="1:19" ht="36" customHeight="1">
      <c r="A11" s="320"/>
      <c r="B11" s="323"/>
      <c r="C11" s="453"/>
      <c r="D11" s="268"/>
      <c r="E11" s="268"/>
      <c r="F11" s="268"/>
      <c r="G11" s="306" t="s">
        <v>125</v>
      </c>
      <c r="H11" s="306" t="s">
        <v>198</v>
      </c>
      <c r="I11" s="318"/>
      <c r="J11" s="318"/>
      <c r="K11" s="183" t="s">
        <v>28</v>
      </c>
      <c r="L11" s="38">
        <v>100</v>
      </c>
      <c r="M11" s="38">
        <v>100</v>
      </c>
      <c r="N11" s="40" t="e">
        <f>#REF!-100</f>
        <v>#REF!</v>
      </c>
      <c r="O11" s="40">
        <f t="shared" si="0"/>
        <v>0</v>
      </c>
      <c r="P11" s="228">
        <f t="shared" si="1"/>
        <v>100</v>
      </c>
      <c r="Q11" s="39">
        <f t="shared" si="2"/>
        <v>90</v>
      </c>
      <c r="R11" s="39">
        <f t="shared" si="3"/>
        <v>110</v>
      </c>
      <c r="S11" s="256" t="s">
        <v>240</v>
      </c>
    </row>
    <row r="12" spans="1:19" ht="13.5" customHeight="1">
      <c r="A12" s="320"/>
      <c r="B12" s="323"/>
      <c r="C12" s="453"/>
      <c r="D12" s="268"/>
      <c r="E12" s="268"/>
      <c r="F12" s="268"/>
      <c r="G12" s="306"/>
      <c r="H12" s="306"/>
      <c r="I12" s="318"/>
      <c r="J12" s="318"/>
      <c r="K12" s="183" t="s">
        <v>27</v>
      </c>
      <c r="L12" s="38">
        <v>1</v>
      </c>
      <c r="M12" s="38">
        <v>1</v>
      </c>
      <c r="N12" s="40" t="e">
        <f>#REF!-100</f>
        <v>#REF!</v>
      </c>
      <c r="O12" s="40">
        <f t="shared" si="0"/>
        <v>0</v>
      </c>
      <c r="P12" s="228">
        <f t="shared" si="1"/>
        <v>100</v>
      </c>
      <c r="Q12" s="39">
        <f t="shared" si="2"/>
        <v>1</v>
      </c>
      <c r="R12" s="39">
        <f t="shared" si="3"/>
        <v>1</v>
      </c>
      <c r="S12" s="256" t="s">
        <v>240</v>
      </c>
    </row>
    <row r="13" spans="1:19" ht="38.25">
      <c r="A13" s="320"/>
      <c r="B13" s="323"/>
      <c r="C13" s="453"/>
      <c r="D13" s="268"/>
      <c r="E13" s="268"/>
      <c r="F13" s="268"/>
      <c r="G13" s="183" t="s">
        <v>9</v>
      </c>
      <c r="H13" s="183" t="s">
        <v>9</v>
      </c>
      <c r="I13" s="41"/>
      <c r="J13" s="42"/>
      <c r="K13" s="183" t="s">
        <v>126</v>
      </c>
      <c r="L13" s="38">
        <v>7036</v>
      </c>
      <c r="M13" s="38">
        <v>7126</v>
      </c>
      <c r="N13" s="40" t="e">
        <f>#REF!-100</f>
        <v>#REF!</v>
      </c>
      <c r="O13" s="40">
        <f t="shared" si="0"/>
        <v>-90</v>
      </c>
      <c r="P13" s="228">
        <f t="shared" si="1"/>
        <v>101.27913587265492</v>
      </c>
      <c r="Q13" s="39">
        <f t="shared" si="2"/>
        <v>6332</v>
      </c>
      <c r="R13" s="39">
        <f t="shared" si="3"/>
        <v>7740</v>
      </c>
      <c r="S13" s="256" t="s">
        <v>240</v>
      </c>
    </row>
    <row r="14" spans="1:19" ht="51">
      <c r="A14" s="320"/>
      <c r="B14" s="323"/>
      <c r="C14" s="453"/>
      <c r="D14" s="268"/>
      <c r="E14" s="268"/>
      <c r="F14" s="268"/>
      <c r="G14" s="190" t="s">
        <v>222</v>
      </c>
      <c r="H14" s="190" t="s">
        <v>224</v>
      </c>
      <c r="I14" s="200"/>
      <c r="J14" s="190"/>
      <c r="K14" s="183" t="s">
        <v>223</v>
      </c>
      <c r="L14" s="190">
        <v>3</v>
      </c>
      <c r="M14" s="190">
        <v>3</v>
      </c>
      <c r="N14" s="40"/>
      <c r="O14" s="40">
        <f t="shared" si="0"/>
        <v>0</v>
      </c>
      <c r="P14" s="228">
        <f t="shared" si="1"/>
        <v>100</v>
      </c>
      <c r="Q14" s="39">
        <f t="shared" si="2"/>
        <v>3</v>
      </c>
      <c r="R14" s="39">
        <f t="shared" si="3"/>
        <v>3</v>
      </c>
      <c r="S14" s="256" t="s">
        <v>240</v>
      </c>
    </row>
    <row r="15" spans="1:19" ht="14.25" customHeight="1">
      <c r="A15" s="320"/>
      <c r="B15" s="323"/>
      <c r="C15" s="453"/>
      <c r="D15" s="268"/>
      <c r="E15" s="268"/>
      <c r="F15" s="268"/>
      <c r="G15" s="183" t="s">
        <v>225</v>
      </c>
      <c r="H15" s="183" t="s">
        <v>245</v>
      </c>
      <c r="I15" s="199"/>
      <c r="J15" s="183"/>
      <c r="K15" s="183" t="s">
        <v>226</v>
      </c>
      <c r="L15" s="183">
        <v>2.75</v>
      </c>
      <c r="M15" s="183">
        <v>2.75</v>
      </c>
      <c r="N15" s="40"/>
      <c r="O15" s="40">
        <f t="shared" si="0"/>
        <v>0</v>
      </c>
      <c r="P15" s="228">
        <f t="shared" si="1"/>
        <v>100</v>
      </c>
      <c r="Q15" s="39">
        <f t="shared" si="2"/>
        <v>2</v>
      </c>
      <c r="R15" s="39">
        <f t="shared" si="3"/>
        <v>3</v>
      </c>
      <c r="S15" s="256" t="s">
        <v>240</v>
      </c>
    </row>
    <row r="16" spans="1:19" ht="51">
      <c r="A16" s="320"/>
      <c r="B16" s="323"/>
      <c r="C16" s="453"/>
      <c r="D16" s="268"/>
      <c r="E16" s="268"/>
      <c r="F16" s="268"/>
      <c r="G16" s="183" t="s">
        <v>130</v>
      </c>
      <c r="H16" s="183" t="s">
        <v>68</v>
      </c>
      <c r="I16" s="199"/>
      <c r="J16" s="183"/>
      <c r="K16" s="190" t="s">
        <v>187</v>
      </c>
      <c r="L16" s="190">
        <v>100</v>
      </c>
      <c r="M16" s="190">
        <v>101.2</v>
      </c>
      <c r="N16" s="40" t="e">
        <f>#REF!-100</f>
        <v>#REF!</v>
      </c>
      <c r="O16" s="40">
        <f t="shared" si="0"/>
        <v>-1.2000000000000028</v>
      </c>
      <c r="P16" s="228">
        <f t="shared" si="1"/>
        <v>101.2</v>
      </c>
      <c r="Q16" s="39">
        <f t="shared" si="2"/>
        <v>90</v>
      </c>
      <c r="R16" s="39">
        <f t="shared" si="3"/>
        <v>110</v>
      </c>
      <c r="S16" s="256" t="s">
        <v>240</v>
      </c>
    </row>
    <row r="17" spans="1:19" ht="124.5" customHeight="1" thickBot="1">
      <c r="A17" s="321"/>
      <c r="B17" s="324"/>
      <c r="C17" s="454"/>
      <c r="D17" s="269"/>
      <c r="E17" s="269"/>
      <c r="F17" s="269"/>
      <c r="G17" s="202" t="s">
        <v>127</v>
      </c>
      <c r="H17" s="202" t="s">
        <v>228</v>
      </c>
      <c r="I17" s="77"/>
      <c r="J17" s="202"/>
      <c r="K17" s="202" t="s">
        <v>227</v>
      </c>
      <c r="L17" s="79">
        <v>4000</v>
      </c>
      <c r="M17" s="79">
        <v>4000</v>
      </c>
      <c r="N17" s="72" t="e">
        <f>#REF!-100</f>
        <v>#REF!</v>
      </c>
      <c r="O17" s="72">
        <f t="shared" si="0"/>
        <v>0</v>
      </c>
      <c r="P17" s="233">
        <f t="shared" si="1"/>
        <v>100</v>
      </c>
      <c r="Q17" s="73">
        <f t="shared" si="2"/>
        <v>3600</v>
      </c>
      <c r="R17" s="73">
        <f t="shared" si="3"/>
        <v>4400</v>
      </c>
      <c r="S17" s="259" t="s">
        <v>240</v>
      </c>
    </row>
    <row r="18" spans="1:19" ht="127.5">
      <c r="A18" s="328">
        <v>2</v>
      </c>
      <c r="B18" s="322" t="s">
        <v>8</v>
      </c>
      <c r="C18" s="452">
        <v>706</v>
      </c>
      <c r="D18" s="267">
        <v>14702100</v>
      </c>
      <c r="E18" s="267">
        <v>14575207.62</v>
      </c>
      <c r="F18" s="267">
        <v>14575207.62</v>
      </c>
      <c r="G18" s="189" t="s">
        <v>18</v>
      </c>
      <c r="H18" s="189"/>
      <c r="I18" s="189" t="s">
        <v>189</v>
      </c>
      <c r="J18" s="189"/>
      <c r="K18" s="201" t="s">
        <v>25</v>
      </c>
      <c r="L18" s="189">
        <v>18</v>
      </c>
      <c r="M18" s="189">
        <v>18</v>
      </c>
      <c r="N18" s="34" t="e">
        <f>#REF!-100</f>
        <v>#REF!</v>
      </c>
      <c r="O18" s="34">
        <f t="shared" si="0"/>
        <v>0</v>
      </c>
      <c r="P18" s="224">
        <f t="shared" si="1"/>
        <v>100</v>
      </c>
      <c r="Q18" s="33">
        <f t="shared" si="2"/>
        <v>16</v>
      </c>
      <c r="R18" s="33">
        <f t="shared" si="3"/>
        <v>20</v>
      </c>
      <c r="S18" s="257" t="s">
        <v>240</v>
      </c>
    </row>
    <row r="19" spans="1:19" ht="102">
      <c r="A19" s="329"/>
      <c r="B19" s="323"/>
      <c r="C19" s="453"/>
      <c r="D19" s="268"/>
      <c r="E19" s="268"/>
      <c r="F19" s="268"/>
      <c r="G19" s="190" t="s">
        <v>19</v>
      </c>
      <c r="H19" s="190"/>
      <c r="I19" s="190" t="s">
        <v>189</v>
      </c>
      <c r="J19" s="190"/>
      <c r="K19" s="183" t="s">
        <v>25</v>
      </c>
      <c r="L19" s="190">
        <v>44</v>
      </c>
      <c r="M19" s="190">
        <v>44</v>
      </c>
      <c r="N19" s="40" t="e">
        <f>#REF!-100</f>
        <v>#REF!</v>
      </c>
      <c r="O19" s="40">
        <f t="shared" si="0"/>
        <v>0</v>
      </c>
      <c r="P19" s="222">
        <f t="shared" si="1"/>
        <v>100</v>
      </c>
      <c r="Q19" s="39">
        <f t="shared" si="2"/>
        <v>40</v>
      </c>
      <c r="R19" s="39">
        <f t="shared" si="3"/>
        <v>48</v>
      </c>
      <c r="S19" s="256" t="s">
        <v>240</v>
      </c>
    </row>
    <row r="20" spans="1:19" ht="127.5">
      <c r="A20" s="329"/>
      <c r="B20" s="323"/>
      <c r="C20" s="453"/>
      <c r="D20" s="268"/>
      <c r="E20" s="268"/>
      <c r="F20" s="268"/>
      <c r="G20" s="190" t="s">
        <v>20</v>
      </c>
      <c r="H20" s="190"/>
      <c r="I20" s="190" t="s">
        <v>189</v>
      </c>
      <c r="J20" s="190" t="s">
        <v>186</v>
      </c>
      <c r="K20" s="183" t="s">
        <v>25</v>
      </c>
      <c r="L20" s="190">
        <v>31</v>
      </c>
      <c r="M20" s="190">
        <v>31</v>
      </c>
      <c r="N20" s="40" t="e">
        <f>#REF!-100</f>
        <v>#REF!</v>
      </c>
      <c r="O20" s="40">
        <f t="shared" si="0"/>
        <v>0</v>
      </c>
      <c r="P20" s="222">
        <f t="shared" si="1"/>
        <v>100</v>
      </c>
      <c r="Q20" s="39">
        <f t="shared" si="2"/>
        <v>28</v>
      </c>
      <c r="R20" s="39">
        <f t="shared" si="3"/>
        <v>34</v>
      </c>
      <c r="S20" s="256" t="s">
        <v>240</v>
      </c>
    </row>
    <row r="21" spans="1:19" ht="90" thickBot="1">
      <c r="A21" s="330"/>
      <c r="B21" s="324"/>
      <c r="C21" s="454"/>
      <c r="D21" s="269"/>
      <c r="E21" s="269"/>
      <c r="F21" s="269"/>
      <c r="G21" s="202" t="s">
        <v>21</v>
      </c>
      <c r="H21" s="202"/>
      <c r="I21" s="202" t="s">
        <v>189</v>
      </c>
      <c r="J21" s="202" t="s">
        <v>229</v>
      </c>
      <c r="K21" s="78" t="s">
        <v>25</v>
      </c>
      <c r="L21" s="202">
        <v>15</v>
      </c>
      <c r="M21" s="202">
        <v>15</v>
      </c>
      <c r="N21" s="72" t="e">
        <f>#REF!-100</f>
        <v>#REF!</v>
      </c>
      <c r="O21" s="72">
        <f t="shared" si="0"/>
        <v>0</v>
      </c>
      <c r="P21" s="225">
        <f t="shared" si="1"/>
        <v>100</v>
      </c>
      <c r="Q21" s="73">
        <f t="shared" si="2"/>
        <v>14</v>
      </c>
      <c r="R21" s="73">
        <f t="shared" si="3"/>
        <v>17</v>
      </c>
      <c r="S21" s="259" t="s">
        <v>240</v>
      </c>
    </row>
    <row r="22" spans="1:19" ht="46.5" customHeight="1" thickBot="1">
      <c r="A22" s="234">
        <v>3</v>
      </c>
      <c r="B22" s="235" t="s">
        <v>188</v>
      </c>
      <c r="C22" s="455">
        <v>706</v>
      </c>
      <c r="D22" s="236">
        <v>9998200</v>
      </c>
      <c r="E22" s="236">
        <v>11175125.28</v>
      </c>
      <c r="F22" s="237">
        <v>11171125.26</v>
      </c>
      <c r="G22" s="170" t="s">
        <v>128</v>
      </c>
      <c r="H22" s="170" t="s">
        <v>129</v>
      </c>
      <c r="I22" s="171"/>
      <c r="J22" s="170"/>
      <c r="K22" s="238" t="s">
        <v>211</v>
      </c>
      <c r="L22" s="170">
        <v>260</v>
      </c>
      <c r="M22" s="170">
        <v>273</v>
      </c>
      <c r="N22" s="215" t="e">
        <f>#REF!-100</f>
        <v>#REF!</v>
      </c>
      <c r="O22" s="215">
        <f t="shared" si="0"/>
        <v>-13</v>
      </c>
      <c r="P22" s="226">
        <f t="shared" si="1"/>
        <v>105</v>
      </c>
      <c r="Q22" s="175">
        <f t="shared" si="2"/>
        <v>234</v>
      </c>
      <c r="R22" s="175">
        <f t="shared" si="3"/>
        <v>286</v>
      </c>
      <c r="S22" s="260" t="s">
        <v>240</v>
      </c>
    </row>
    <row r="23" spans="1:19" ht="89.25">
      <c r="A23" s="331">
        <v>4</v>
      </c>
      <c r="B23" s="337" t="s">
        <v>180</v>
      </c>
      <c r="C23" s="452">
        <v>706</v>
      </c>
      <c r="D23" s="275">
        <v>42104575</v>
      </c>
      <c r="E23" s="275">
        <v>39997066.56</v>
      </c>
      <c r="F23" s="267">
        <v>39910671.18</v>
      </c>
      <c r="G23" s="52" t="s">
        <v>47</v>
      </c>
      <c r="H23" s="52" t="s">
        <v>81</v>
      </c>
      <c r="I23" s="52" t="s">
        <v>38</v>
      </c>
      <c r="J23" s="52"/>
      <c r="K23" s="53" t="s">
        <v>106</v>
      </c>
      <c r="L23" s="54">
        <v>102</v>
      </c>
      <c r="M23" s="54">
        <v>102</v>
      </c>
      <c r="N23" s="55" t="e">
        <f>#REF!-100</f>
        <v>#REF!</v>
      </c>
      <c r="O23" s="55">
        <f t="shared" si="0"/>
        <v>0</v>
      </c>
      <c r="P23" s="224">
        <f t="shared" si="1"/>
        <v>100</v>
      </c>
      <c r="Q23" s="56">
        <f t="shared" si="2"/>
        <v>92</v>
      </c>
      <c r="R23" s="56">
        <f t="shared" si="3"/>
        <v>112</v>
      </c>
      <c r="S23" s="261" t="s">
        <v>240</v>
      </c>
    </row>
    <row r="24" spans="1:19" ht="89.25">
      <c r="A24" s="332"/>
      <c r="B24" s="338"/>
      <c r="C24" s="453"/>
      <c r="D24" s="276"/>
      <c r="E24" s="276"/>
      <c r="F24" s="268"/>
      <c r="G24" s="188" t="s">
        <v>47</v>
      </c>
      <c r="H24" s="188" t="s">
        <v>81</v>
      </c>
      <c r="I24" s="188" t="s">
        <v>35</v>
      </c>
      <c r="J24" s="188"/>
      <c r="K24" s="57" t="s">
        <v>106</v>
      </c>
      <c r="L24" s="58">
        <v>70</v>
      </c>
      <c r="M24" s="58">
        <v>70</v>
      </c>
      <c r="N24" s="59" t="e">
        <f>#REF!-100</f>
        <v>#REF!</v>
      </c>
      <c r="O24" s="59">
        <f t="shared" si="0"/>
        <v>0</v>
      </c>
      <c r="P24" s="222">
        <f t="shared" si="1"/>
        <v>100</v>
      </c>
      <c r="Q24" s="60">
        <f t="shared" si="2"/>
        <v>63</v>
      </c>
      <c r="R24" s="60">
        <f t="shared" si="3"/>
        <v>77</v>
      </c>
      <c r="S24" s="262" t="s">
        <v>240</v>
      </c>
    </row>
    <row r="25" spans="1:19" ht="89.25">
      <c r="A25" s="332"/>
      <c r="B25" s="338"/>
      <c r="C25" s="453"/>
      <c r="D25" s="276"/>
      <c r="E25" s="276"/>
      <c r="F25" s="268"/>
      <c r="G25" s="188" t="s">
        <v>47</v>
      </c>
      <c r="H25" s="188" t="s">
        <v>81</v>
      </c>
      <c r="I25" s="188" t="s">
        <v>39</v>
      </c>
      <c r="J25" s="188"/>
      <c r="K25" s="57" t="s">
        <v>106</v>
      </c>
      <c r="L25" s="58">
        <v>3</v>
      </c>
      <c r="M25" s="58">
        <v>3</v>
      </c>
      <c r="N25" s="59" t="e">
        <f>#REF!-100</f>
        <v>#REF!</v>
      </c>
      <c r="O25" s="59">
        <f t="shared" si="0"/>
        <v>0</v>
      </c>
      <c r="P25" s="222">
        <f t="shared" si="1"/>
        <v>100</v>
      </c>
      <c r="Q25" s="60">
        <f t="shared" si="2"/>
        <v>3</v>
      </c>
      <c r="R25" s="60">
        <f t="shared" si="3"/>
        <v>3</v>
      </c>
      <c r="S25" s="262" t="s">
        <v>240</v>
      </c>
    </row>
    <row r="26" spans="1:19" ht="89.25">
      <c r="A26" s="332"/>
      <c r="B26" s="338"/>
      <c r="C26" s="453"/>
      <c r="D26" s="276"/>
      <c r="E26" s="276"/>
      <c r="F26" s="268"/>
      <c r="G26" s="188" t="s">
        <v>47</v>
      </c>
      <c r="H26" s="188" t="s">
        <v>81</v>
      </c>
      <c r="I26" s="188" t="s">
        <v>36</v>
      </c>
      <c r="J26" s="188"/>
      <c r="K26" s="57" t="s">
        <v>106</v>
      </c>
      <c r="L26" s="58">
        <v>0</v>
      </c>
      <c r="M26" s="58">
        <v>0</v>
      </c>
      <c r="N26" s="59"/>
      <c r="O26" s="59">
        <f t="shared" si="0"/>
        <v>0</v>
      </c>
      <c r="P26" s="222">
        <v>0</v>
      </c>
      <c r="Q26" s="60">
        <f t="shared" si="2"/>
        <v>0</v>
      </c>
      <c r="R26" s="60">
        <f t="shared" si="3"/>
        <v>0</v>
      </c>
      <c r="S26" s="262" t="s">
        <v>240</v>
      </c>
    </row>
    <row r="27" spans="1:19" ht="89.25">
      <c r="A27" s="332"/>
      <c r="B27" s="338"/>
      <c r="C27" s="453"/>
      <c r="D27" s="276"/>
      <c r="E27" s="276"/>
      <c r="F27" s="268"/>
      <c r="G27" s="188" t="s">
        <v>47</v>
      </c>
      <c r="H27" s="188" t="s">
        <v>94</v>
      </c>
      <c r="I27" s="188" t="s">
        <v>38</v>
      </c>
      <c r="J27" s="208"/>
      <c r="K27" s="57" t="s">
        <v>106</v>
      </c>
      <c r="L27" s="58">
        <v>58</v>
      </c>
      <c r="M27" s="58">
        <v>58</v>
      </c>
      <c r="N27" s="59" t="e">
        <f>#REF!-100</f>
        <v>#REF!</v>
      </c>
      <c r="O27" s="59">
        <f t="shared" si="0"/>
        <v>0</v>
      </c>
      <c r="P27" s="222">
        <f aca="true" t="shared" si="4" ref="P27:P33">M27/L27*100</f>
        <v>100</v>
      </c>
      <c r="Q27" s="60">
        <f t="shared" si="2"/>
        <v>52</v>
      </c>
      <c r="R27" s="60">
        <f t="shared" si="3"/>
        <v>64</v>
      </c>
      <c r="S27" s="262" t="s">
        <v>240</v>
      </c>
    </row>
    <row r="28" spans="1:19" ht="89.25">
      <c r="A28" s="332"/>
      <c r="B28" s="338"/>
      <c r="C28" s="453"/>
      <c r="D28" s="276"/>
      <c r="E28" s="276"/>
      <c r="F28" s="268"/>
      <c r="G28" s="188" t="s">
        <v>47</v>
      </c>
      <c r="H28" s="188" t="s">
        <v>94</v>
      </c>
      <c r="I28" s="188" t="s">
        <v>35</v>
      </c>
      <c r="J28" s="208"/>
      <c r="K28" s="57" t="s">
        <v>106</v>
      </c>
      <c r="L28" s="58">
        <v>58</v>
      </c>
      <c r="M28" s="58">
        <v>58</v>
      </c>
      <c r="N28" s="59" t="e">
        <f>#REF!-100</f>
        <v>#REF!</v>
      </c>
      <c r="O28" s="59">
        <f t="shared" si="0"/>
        <v>0</v>
      </c>
      <c r="P28" s="222">
        <f t="shared" si="4"/>
        <v>100</v>
      </c>
      <c r="Q28" s="60">
        <f t="shared" si="2"/>
        <v>52</v>
      </c>
      <c r="R28" s="60">
        <f t="shared" si="3"/>
        <v>64</v>
      </c>
      <c r="S28" s="262" t="s">
        <v>240</v>
      </c>
    </row>
    <row r="29" spans="1:19" ht="89.25">
      <c r="A29" s="332"/>
      <c r="B29" s="338"/>
      <c r="C29" s="453"/>
      <c r="D29" s="276"/>
      <c r="E29" s="276"/>
      <c r="F29" s="268"/>
      <c r="G29" s="188" t="s">
        <v>47</v>
      </c>
      <c r="H29" s="188" t="s">
        <v>94</v>
      </c>
      <c r="I29" s="188" t="s">
        <v>39</v>
      </c>
      <c r="J29" s="208"/>
      <c r="K29" s="57" t="s">
        <v>106</v>
      </c>
      <c r="L29" s="58">
        <v>11</v>
      </c>
      <c r="M29" s="58">
        <v>11</v>
      </c>
      <c r="N29" s="59" t="e">
        <f>#REF!-100</f>
        <v>#REF!</v>
      </c>
      <c r="O29" s="59">
        <f t="shared" si="0"/>
        <v>0</v>
      </c>
      <c r="P29" s="222">
        <f t="shared" si="4"/>
        <v>100</v>
      </c>
      <c r="Q29" s="60">
        <f t="shared" si="2"/>
        <v>10</v>
      </c>
      <c r="R29" s="60">
        <f t="shared" si="3"/>
        <v>12</v>
      </c>
      <c r="S29" s="262" t="s">
        <v>240</v>
      </c>
    </row>
    <row r="30" spans="1:19" ht="89.25">
      <c r="A30" s="332"/>
      <c r="B30" s="338"/>
      <c r="C30" s="453"/>
      <c r="D30" s="276"/>
      <c r="E30" s="276"/>
      <c r="F30" s="268"/>
      <c r="G30" s="188" t="s">
        <v>47</v>
      </c>
      <c r="H30" s="188" t="s">
        <v>94</v>
      </c>
      <c r="I30" s="188" t="s">
        <v>36</v>
      </c>
      <c r="J30" s="208"/>
      <c r="K30" s="57" t="s">
        <v>106</v>
      </c>
      <c r="L30" s="58">
        <v>4</v>
      </c>
      <c r="M30" s="58">
        <v>4</v>
      </c>
      <c r="N30" s="59" t="e">
        <f>#REF!-100</f>
        <v>#REF!</v>
      </c>
      <c r="O30" s="59">
        <f t="shared" si="0"/>
        <v>0</v>
      </c>
      <c r="P30" s="222">
        <f t="shared" si="4"/>
        <v>100</v>
      </c>
      <c r="Q30" s="60">
        <f t="shared" si="2"/>
        <v>4</v>
      </c>
      <c r="R30" s="60">
        <f t="shared" si="3"/>
        <v>4</v>
      </c>
      <c r="S30" s="262" t="s">
        <v>240</v>
      </c>
    </row>
    <row r="31" spans="1:19" ht="89.25">
      <c r="A31" s="332"/>
      <c r="B31" s="338"/>
      <c r="C31" s="453"/>
      <c r="D31" s="276"/>
      <c r="E31" s="276"/>
      <c r="F31" s="268"/>
      <c r="G31" s="188" t="s">
        <v>47</v>
      </c>
      <c r="H31" s="188" t="s">
        <v>105</v>
      </c>
      <c r="I31" s="188" t="s">
        <v>38</v>
      </c>
      <c r="J31" s="188"/>
      <c r="K31" s="61" t="s">
        <v>106</v>
      </c>
      <c r="L31" s="58">
        <v>99</v>
      </c>
      <c r="M31" s="58">
        <v>99</v>
      </c>
      <c r="N31" s="59" t="e">
        <f>#REF!-100</f>
        <v>#REF!</v>
      </c>
      <c r="O31" s="59">
        <f t="shared" si="0"/>
        <v>0</v>
      </c>
      <c r="P31" s="222">
        <f t="shared" si="4"/>
        <v>100</v>
      </c>
      <c r="Q31" s="60">
        <f t="shared" si="2"/>
        <v>89</v>
      </c>
      <c r="R31" s="60">
        <f t="shared" si="3"/>
        <v>109</v>
      </c>
      <c r="S31" s="262" t="s">
        <v>240</v>
      </c>
    </row>
    <row r="32" spans="1:19" ht="47.25" customHeight="1">
      <c r="A32" s="332"/>
      <c r="B32" s="338"/>
      <c r="C32" s="453"/>
      <c r="D32" s="276"/>
      <c r="E32" s="276"/>
      <c r="F32" s="268"/>
      <c r="G32" s="188" t="s">
        <v>47</v>
      </c>
      <c r="H32" s="188" t="s">
        <v>105</v>
      </c>
      <c r="I32" s="188" t="s">
        <v>35</v>
      </c>
      <c r="J32" s="188"/>
      <c r="K32" s="61" t="s">
        <v>106</v>
      </c>
      <c r="L32" s="58">
        <v>36</v>
      </c>
      <c r="M32" s="58">
        <v>36</v>
      </c>
      <c r="N32" s="59" t="e">
        <f>#REF!-100</f>
        <v>#REF!</v>
      </c>
      <c r="O32" s="59">
        <f t="shared" si="0"/>
        <v>0</v>
      </c>
      <c r="P32" s="222">
        <f t="shared" si="4"/>
        <v>100</v>
      </c>
      <c r="Q32" s="60">
        <f t="shared" si="2"/>
        <v>32</v>
      </c>
      <c r="R32" s="60">
        <f t="shared" si="3"/>
        <v>40</v>
      </c>
      <c r="S32" s="262" t="s">
        <v>240</v>
      </c>
    </row>
    <row r="33" spans="1:19" ht="48" customHeight="1">
      <c r="A33" s="332"/>
      <c r="B33" s="338"/>
      <c r="C33" s="453"/>
      <c r="D33" s="276"/>
      <c r="E33" s="276"/>
      <c r="F33" s="268"/>
      <c r="G33" s="188" t="s">
        <v>47</v>
      </c>
      <c r="H33" s="188" t="s">
        <v>105</v>
      </c>
      <c r="I33" s="188" t="s">
        <v>39</v>
      </c>
      <c r="J33" s="188"/>
      <c r="K33" s="61" t="s">
        <v>106</v>
      </c>
      <c r="L33" s="58">
        <v>1</v>
      </c>
      <c r="M33" s="58">
        <v>1</v>
      </c>
      <c r="N33" s="59" t="e">
        <f>#REF!-100</f>
        <v>#REF!</v>
      </c>
      <c r="O33" s="59">
        <f t="shared" si="0"/>
        <v>0</v>
      </c>
      <c r="P33" s="222">
        <f t="shared" si="4"/>
        <v>100</v>
      </c>
      <c r="Q33" s="60">
        <f t="shared" si="2"/>
        <v>1</v>
      </c>
      <c r="R33" s="60">
        <f t="shared" si="3"/>
        <v>1</v>
      </c>
      <c r="S33" s="262" t="s">
        <v>240</v>
      </c>
    </row>
    <row r="34" spans="1:19" ht="45.75" customHeight="1">
      <c r="A34" s="332"/>
      <c r="B34" s="338"/>
      <c r="C34" s="453"/>
      <c r="D34" s="276"/>
      <c r="E34" s="276"/>
      <c r="F34" s="268"/>
      <c r="G34" s="188" t="s">
        <v>47</v>
      </c>
      <c r="H34" s="188" t="s">
        <v>82</v>
      </c>
      <c r="I34" s="188" t="s">
        <v>34</v>
      </c>
      <c r="J34" s="188"/>
      <c r="K34" s="61" t="s">
        <v>106</v>
      </c>
      <c r="L34" s="58">
        <v>153</v>
      </c>
      <c r="M34" s="58">
        <v>153</v>
      </c>
      <c r="N34" s="59" t="e">
        <f>#REF!-100</f>
        <v>#REF!</v>
      </c>
      <c r="O34" s="59">
        <f t="shared" si="0"/>
        <v>0</v>
      </c>
      <c r="P34" s="222">
        <f aca="true" t="shared" si="5" ref="P34:P82">M34/L34*100</f>
        <v>100</v>
      </c>
      <c r="Q34" s="60">
        <f t="shared" si="2"/>
        <v>138</v>
      </c>
      <c r="R34" s="60">
        <f t="shared" si="3"/>
        <v>168</v>
      </c>
      <c r="S34" s="262" t="s">
        <v>240</v>
      </c>
    </row>
    <row r="35" spans="1:19" ht="89.25">
      <c r="A35" s="332"/>
      <c r="B35" s="338"/>
      <c r="C35" s="453"/>
      <c r="D35" s="276"/>
      <c r="E35" s="276"/>
      <c r="F35" s="268"/>
      <c r="G35" s="188" t="s">
        <v>47</v>
      </c>
      <c r="H35" s="188" t="s">
        <v>82</v>
      </c>
      <c r="I35" s="188" t="s">
        <v>35</v>
      </c>
      <c r="J35" s="188"/>
      <c r="K35" s="61" t="s">
        <v>106</v>
      </c>
      <c r="L35" s="58">
        <v>100</v>
      </c>
      <c r="M35" s="58">
        <v>100</v>
      </c>
      <c r="N35" s="59" t="e">
        <f>#REF!-100</f>
        <v>#REF!</v>
      </c>
      <c r="O35" s="59">
        <f t="shared" si="0"/>
        <v>0</v>
      </c>
      <c r="P35" s="222">
        <f t="shared" si="5"/>
        <v>100</v>
      </c>
      <c r="Q35" s="60">
        <f t="shared" si="2"/>
        <v>90</v>
      </c>
      <c r="R35" s="60">
        <f t="shared" si="3"/>
        <v>110</v>
      </c>
      <c r="S35" s="262" t="s">
        <v>240</v>
      </c>
    </row>
    <row r="36" spans="1:19" ht="47.25" customHeight="1">
      <c r="A36" s="332"/>
      <c r="B36" s="338"/>
      <c r="C36" s="453"/>
      <c r="D36" s="276"/>
      <c r="E36" s="276"/>
      <c r="F36" s="268"/>
      <c r="G36" s="188" t="s">
        <v>47</v>
      </c>
      <c r="H36" s="188" t="s">
        <v>82</v>
      </c>
      <c r="I36" s="188" t="s">
        <v>41</v>
      </c>
      <c r="J36" s="188"/>
      <c r="K36" s="61" t="s">
        <v>106</v>
      </c>
      <c r="L36" s="58">
        <v>5</v>
      </c>
      <c r="M36" s="58">
        <v>5</v>
      </c>
      <c r="N36" s="59" t="e">
        <f>#REF!-100</f>
        <v>#REF!</v>
      </c>
      <c r="O36" s="59">
        <f t="shared" si="0"/>
        <v>0</v>
      </c>
      <c r="P36" s="222">
        <f t="shared" si="5"/>
        <v>100</v>
      </c>
      <c r="Q36" s="60">
        <f t="shared" si="2"/>
        <v>5</v>
      </c>
      <c r="R36" s="60">
        <f t="shared" si="3"/>
        <v>6</v>
      </c>
      <c r="S36" s="262" t="s">
        <v>240</v>
      </c>
    </row>
    <row r="37" spans="1:19" ht="49.5" customHeight="1">
      <c r="A37" s="332"/>
      <c r="B37" s="338"/>
      <c r="C37" s="453"/>
      <c r="D37" s="276"/>
      <c r="E37" s="276"/>
      <c r="F37" s="268"/>
      <c r="G37" s="188" t="s">
        <v>47</v>
      </c>
      <c r="H37" s="188" t="s">
        <v>82</v>
      </c>
      <c r="I37" s="188" t="s">
        <v>36</v>
      </c>
      <c r="J37" s="188"/>
      <c r="K37" s="61" t="s">
        <v>106</v>
      </c>
      <c r="L37" s="58">
        <v>0</v>
      </c>
      <c r="M37" s="58">
        <v>0</v>
      </c>
      <c r="N37" s="59" t="e">
        <f>#REF!-100</f>
        <v>#REF!</v>
      </c>
      <c r="O37" s="59">
        <f t="shared" si="0"/>
        <v>0</v>
      </c>
      <c r="P37" s="222">
        <v>0</v>
      </c>
      <c r="Q37" s="60">
        <f t="shared" si="2"/>
        <v>0</v>
      </c>
      <c r="R37" s="60">
        <f t="shared" si="3"/>
        <v>0</v>
      </c>
      <c r="S37" s="262" t="s">
        <v>240</v>
      </c>
    </row>
    <row r="38" spans="1:19" ht="89.25">
      <c r="A38" s="332"/>
      <c r="B38" s="338"/>
      <c r="C38" s="453"/>
      <c r="D38" s="276"/>
      <c r="E38" s="276"/>
      <c r="F38" s="268"/>
      <c r="G38" s="188" t="s">
        <v>110</v>
      </c>
      <c r="H38" s="188" t="s">
        <v>80</v>
      </c>
      <c r="I38" s="188" t="s">
        <v>34</v>
      </c>
      <c r="J38" s="188"/>
      <c r="K38" s="61" t="s">
        <v>106</v>
      </c>
      <c r="L38" s="58">
        <v>52</v>
      </c>
      <c r="M38" s="58">
        <v>52</v>
      </c>
      <c r="N38" s="59" t="e">
        <f>#REF!-100</f>
        <v>#REF!</v>
      </c>
      <c r="O38" s="59">
        <f t="shared" si="0"/>
        <v>0</v>
      </c>
      <c r="P38" s="222">
        <f t="shared" si="5"/>
        <v>100</v>
      </c>
      <c r="Q38" s="60">
        <f t="shared" si="2"/>
        <v>47</v>
      </c>
      <c r="R38" s="60">
        <f t="shared" si="3"/>
        <v>57</v>
      </c>
      <c r="S38" s="262" t="s">
        <v>240</v>
      </c>
    </row>
    <row r="39" spans="1:19" ht="45" customHeight="1">
      <c r="A39" s="332"/>
      <c r="B39" s="338"/>
      <c r="C39" s="453"/>
      <c r="D39" s="276"/>
      <c r="E39" s="276"/>
      <c r="F39" s="268"/>
      <c r="G39" s="188" t="s">
        <v>110</v>
      </c>
      <c r="H39" s="188" t="s">
        <v>80</v>
      </c>
      <c r="I39" s="188" t="s">
        <v>40</v>
      </c>
      <c r="J39" s="188"/>
      <c r="K39" s="61" t="s">
        <v>106</v>
      </c>
      <c r="L39" s="58">
        <v>21</v>
      </c>
      <c r="M39" s="58">
        <v>21</v>
      </c>
      <c r="N39" s="59" t="e">
        <f>#REF!-100</f>
        <v>#REF!</v>
      </c>
      <c r="O39" s="59">
        <f aca="true" t="shared" si="6" ref="O39:O70">L39-M39</f>
        <v>0</v>
      </c>
      <c r="P39" s="222">
        <f t="shared" si="5"/>
        <v>100</v>
      </c>
      <c r="Q39" s="60">
        <f aca="true" t="shared" si="7" ref="Q39:Q70">ROUND(L39-(L39*10/100),0)</f>
        <v>19</v>
      </c>
      <c r="R39" s="60">
        <f aca="true" t="shared" si="8" ref="R39:R70">ROUND(L39+(L39*10/100),0)</f>
        <v>23</v>
      </c>
      <c r="S39" s="262" t="s">
        <v>240</v>
      </c>
    </row>
    <row r="40" spans="1:19" ht="45.75" customHeight="1">
      <c r="A40" s="332"/>
      <c r="B40" s="338"/>
      <c r="C40" s="453"/>
      <c r="D40" s="276"/>
      <c r="E40" s="276"/>
      <c r="F40" s="268"/>
      <c r="G40" s="188" t="s">
        <v>110</v>
      </c>
      <c r="H40" s="188" t="s">
        <v>80</v>
      </c>
      <c r="I40" s="188" t="s">
        <v>41</v>
      </c>
      <c r="J40" s="188"/>
      <c r="K40" s="61" t="s">
        <v>106</v>
      </c>
      <c r="L40" s="58">
        <v>7</v>
      </c>
      <c r="M40" s="58">
        <v>7</v>
      </c>
      <c r="N40" s="59" t="e">
        <f>#REF!-100</f>
        <v>#REF!</v>
      </c>
      <c r="O40" s="59">
        <f t="shared" si="6"/>
        <v>0</v>
      </c>
      <c r="P40" s="222">
        <f t="shared" si="5"/>
        <v>100</v>
      </c>
      <c r="Q40" s="60">
        <f t="shared" si="7"/>
        <v>6</v>
      </c>
      <c r="R40" s="60">
        <f t="shared" si="8"/>
        <v>8</v>
      </c>
      <c r="S40" s="262" t="s">
        <v>240</v>
      </c>
    </row>
    <row r="41" spans="1:19" ht="89.25">
      <c r="A41" s="332"/>
      <c r="B41" s="338"/>
      <c r="C41" s="453"/>
      <c r="D41" s="276"/>
      <c r="E41" s="276"/>
      <c r="F41" s="268"/>
      <c r="G41" s="188" t="s">
        <v>110</v>
      </c>
      <c r="H41" s="188" t="s">
        <v>80</v>
      </c>
      <c r="I41" s="188" t="s">
        <v>36</v>
      </c>
      <c r="J41" s="188"/>
      <c r="K41" s="61" t="s">
        <v>106</v>
      </c>
      <c r="L41" s="58">
        <v>2</v>
      </c>
      <c r="M41" s="58">
        <v>2</v>
      </c>
      <c r="N41" s="59" t="e">
        <f>#REF!-100</f>
        <v>#REF!</v>
      </c>
      <c r="O41" s="59">
        <f t="shared" si="6"/>
        <v>0</v>
      </c>
      <c r="P41" s="222">
        <f t="shared" si="5"/>
        <v>100</v>
      </c>
      <c r="Q41" s="60">
        <f t="shared" si="7"/>
        <v>2</v>
      </c>
      <c r="R41" s="60">
        <f t="shared" si="8"/>
        <v>2</v>
      </c>
      <c r="S41" s="262" t="s">
        <v>240</v>
      </c>
    </row>
    <row r="42" spans="1:19" ht="46.5" customHeight="1">
      <c r="A42" s="332"/>
      <c r="B42" s="338"/>
      <c r="C42" s="453"/>
      <c r="D42" s="276"/>
      <c r="E42" s="276"/>
      <c r="F42" s="268"/>
      <c r="G42" s="188" t="s">
        <v>110</v>
      </c>
      <c r="H42" s="188" t="s">
        <v>118</v>
      </c>
      <c r="I42" s="188" t="s">
        <v>34</v>
      </c>
      <c r="J42" s="188"/>
      <c r="K42" s="61" t="s">
        <v>106</v>
      </c>
      <c r="L42" s="58">
        <v>207</v>
      </c>
      <c r="M42" s="58">
        <v>207</v>
      </c>
      <c r="N42" s="59" t="e">
        <f>#REF!-100</f>
        <v>#REF!</v>
      </c>
      <c r="O42" s="59">
        <f t="shared" si="6"/>
        <v>0</v>
      </c>
      <c r="P42" s="222">
        <f t="shared" si="5"/>
        <v>100</v>
      </c>
      <c r="Q42" s="60">
        <f t="shared" si="7"/>
        <v>186</v>
      </c>
      <c r="R42" s="60">
        <f t="shared" si="8"/>
        <v>228</v>
      </c>
      <c r="S42" s="262" t="s">
        <v>240</v>
      </c>
    </row>
    <row r="43" spans="1:19" ht="46.5" customHeight="1">
      <c r="A43" s="332"/>
      <c r="B43" s="338"/>
      <c r="C43" s="453"/>
      <c r="D43" s="276"/>
      <c r="E43" s="276"/>
      <c r="F43" s="268"/>
      <c r="G43" s="188" t="s">
        <v>110</v>
      </c>
      <c r="H43" s="188" t="s">
        <v>118</v>
      </c>
      <c r="I43" s="188" t="s">
        <v>35</v>
      </c>
      <c r="J43" s="188"/>
      <c r="K43" s="61" t="s">
        <v>106</v>
      </c>
      <c r="L43" s="58">
        <v>117</v>
      </c>
      <c r="M43" s="58">
        <v>117</v>
      </c>
      <c r="N43" s="59" t="e">
        <f>#REF!-100</f>
        <v>#REF!</v>
      </c>
      <c r="O43" s="59">
        <f t="shared" si="6"/>
        <v>0</v>
      </c>
      <c r="P43" s="222">
        <f t="shared" si="5"/>
        <v>100</v>
      </c>
      <c r="Q43" s="60">
        <f t="shared" si="7"/>
        <v>105</v>
      </c>
      <c r="R43" s="60">
        <f t="shared" si="8"/>
        <v>129</v>
      </c>
      <c r="S43" s="262" t="s">
        <v>240</v>
      </c>
    </row>
    <row r="44" spans="1:19" ht="49.5" customHeight="1">
      <c r="A44" s="332"/>
      <c r="B44" s="338"/>
      <c r="C44" s="453"/>
      <c r="D44" s="276"/>
      <c r="E44" s="276"/>
      <c r="F44" s="268"/>
      <c r="G44" s="188" t="s">
        <v>110</v>
      </c>
      <c r="H44" s="188" t="s">
        <v>118</v>
      </c>
      <c r="I44" s="188" t="s">
        <v>41</v>
      </c>
      <c r="J44" s="188"/>
      <c r="K44" s="61" t="s">
        <v>106</v>
      </c>
      <c r="L44" s="58">
        <v>37</v>
      </c>
      <c r="M44" s="58">
        <v>37</v>
      </c>
      <c r="N44" s="59" t="e">
        <f>#REF!-100</f>
        <v>#REF!</v>
      </c>
      <c r="O44" s="59">
        <f t="shared" si="6"/>
        <v>0</v>
      </c>
      <c r="P44" s="222">
        <f t="shared" si="5"/>
        <v>100</v>
      </c>
      <c r="Q44" s="60">
        <f t="shared" si="7"/>
        <v>33</v>
      </c>
      <c r="R44" s="60">
        <f t="shared" si="8"/>
        <v>41</v>
      </c>
      <c r="S44" s="262" t="s">
        <v>240</v>
      </c>
    </row>
    <row r="45" spans="1:19" ht="89.25">
      <c r="A45" s="332"/>
      <c r="B45" s="338"/>
      <c r="C45" s="453"/>
      <c r="D45" s="276"/>
      <c r="E45" s="276"/>
      <c r="F45" s="268"/>
      <c r="G45" s="188" t="s">
        <v>110</v>
      </c>
      <c r="H45" s="188" t="s">
        <v>118</v>
      </c>
      <c r="I45" s="188" t="s">
        <v>36</v>
      </c>
      <c r="J45" s="188"/>
      <c r="K45" s="61" t="s">
        <v>106</v>
      </c>
      <c r="L45" s="58">
        <v>7</v>
      </c>
      <c r="M45" s="58">
        <v>7</v>
      </c>
      <c r="N45" s="59" t="e">
        <f>#REF!-100</f>
        <v>#REF!</v>
      </c>
      <c r="O45" s="59">
        <f t="shared" si="6"/>
        <v>0</v>
      </c>
      <c r="P45" s="222">
        <f t="shared" si="5"/>
        <v>100</v>
      </c>
      <c r="Q45" s="60">
        <f t="shared" si="7"/>
        <v>6</v>
      </c>
      <c r="R45" s="60">
        <f t="shared" si="8"/>
        <v>8</v>
      </c>
      <c r="S45" s="262" t="s">
        <v>240</v>
      </c>
    </row>
    <row r="46" spans="1:19" ht="89.25">
      <c r="A46" s="332"/>
      <c r="B46" s="338"/>
      <c r="C46" s="453"/>
      <c r="D46" s="276"/>
      <c r="E46" s="276"/>
      <c r="F46" s="268"/>
      <c r="G46" s="188" t="s">
        <v>110</v>
      </c>
      <c r="H46" s="188" t="s">
        <v>95</v>
      </c>
      <c r="I46" s="188" t="s">
        <v>34</v>
      </c>
      <c r="J46" s="188"/>
      <c r="K46" s="61" t="s">
        <v>106</v>
      </c>
      <c r="L46" s="58">
        <v>103</v>
      </c>
      <c r="M46" s="58">
        <v>103</v>
      </c>
      <c r="N46" s="59" t="e">
        <f>#REF!-100</f>
        <v>#REF!</v>
      </c>
      <c r="O46" s="59">
        <f t="shared" si="6"/>
        <v>0</v>
      </c>
      <c r="P46" s="222">
        <f t="shared" si="5"/>
        <v>100</v>
      </c>
      <c r="Q46" s="60">
        <f t="shared" si="7"/>
        <v>93</v>
      </c>
      <c r="R46" s="60">
        <f t="shared" si="8"/>
        <v>113</v>
      </c>
      <c r="S46" s="262" t="s">
        <v>240</v>
      </c>
    </row>
    <row r="47" spans="1:19" ht="89.25">
      <c r="A47" s="332"/>
      <c r="B47" s="338"/>
      <c r="C47" s="453"/>
      <c r="D47" s="276"/>
      <c r="E47" s="276"/>
      <c r="F47" s="268"/>
      <c r="G47" s="188" t="s">
        <v>110</v>
      </c>
      <c r="H47" s="188" t="s">
        <v>95</v>
      </c>
      <c r="I47" s="188" t="s">
        <v>35</v>
      </c>
      <c r="J47" s="188"/>
      <c r="K47" s="61" t="s">
        <v>106</v>
      </c>
      <c r="L47" s="58">
        <v>127</v>
      </c>
      <c r="M47" s="58">
        <v>127</v>
      </c>
      <c r="N47" s="59" t="e">
        <f>#REF!-100</f>
        <v>#REF!</v>
      </c>
      <c r="O47" s="59">
        <f t="shared" si="6"/>
        <v>0</v>
      </c>
      <c r="P47" s="222">
        <f t="shared" si="5"/>
        <v>100</v>
      </c>
      <c r="Q47" s="60">
        <f t="shared" si="7"/>
        <v>114</v>
      </c>
      <c r="R47" s="60">
        <f t="shared" si="8"/>
        <v>140</v>
      </c>
      <c r="S47" s="262" t="s">
        <v>240</v>
      </c>
    </row>
    <row r="48" spans="1:19" ht="48" customHeight="1">
      <c r="A48" s="332"/>
      <c r="B48" s="338"/>
      <c r="C48" s="453"/>
      <c r="D48" s="276"/>
      <c r="E48" s="276"/>
      <c r="F48" s="268"/>
      <c r="G48" s="188" t="s">
        <v>110</v>
      </c>
      <c r="H48" s="188" t="s">
        <v>95</v>
      </c>
      <c r="I48" s="188" t="s">
        <v>39</v>
      </c>
      <c r="J48" s="188"/>
      <c r="K48" s="61" t="s">
        <v>106</v>
      </c>
      <c r="L48" s="58">
        <v>11</v>
      </c>
      <c r="M48" s="58">
        <v>11</v>
      </c>
      <c r="N48" s="59" t="e">
        <f>#REF!-100</f>
        <v>#REF!</v>
      </c>
      <c r="O48" s="59">
        <f t="shared" si="6"/>
        <v>0</v>
      </c>
      <c r="P48" s="222">
        <f t="shared" si="5"/>
        <v>100</v>
      </c>
      <c r="Q48" s="60">
        <f t="shared" si="7"/>
        <v>10</v>
      </c>
      <c r="R48" s="60">
        <f t="shared" si="8"/>
        <v>12</v>
      </c>
      <c r="S48" s="262" t="s">
        <v>240</v>
      </c>
    </row>
    <row r="49" spans="1:19" ht="25.5" customHeight="1">
      <c r="A49" s="332"/>
      <c r="B49" s="338"/>
      <c r="C49" s="453"/>
      <c r="D49" s="276"/>
      <c r="E49" s="276"/>
      <c r="F49" s="268"/>
      <c r="G49" s="308" t="s">
        <v>242</v>
      </c>
      <c r="H49" s="308"/>
      <c r="I49" s="308"/>
      <c r="J49" s="308"/>
      <c r="K49" s="61" t="s">
        <v>107</v>
      </c>
      <c r="L49" s="58">
        <v>334</v>
      </c>
      <c r="M49" s="58">
        <v>334</v>
      </c>
      <c r="N49" s="59" t="e">
        <f>#REF!-100</f>
        <v>#REF!</v>
      </c>
      <c r="O49" s="59">
        <f t="shared" si="6"/>
        <v>0</v>
      </c>
      <c r="P49" s="222">
        <f t="shared" si="5"/>
        <v>100</v>
      </c>
      <c r="Q49" s="60">
        <f t="shared" si="7"/>
        <v>301</v>
      </c>
      <c r="R49" s="60">
        <f t="shared" si="8"/>
        <v>367</v>
      </c>
      <c r="S49" s="262" t="s">
        <v>240</v>
      </c>
    </row>
    <row r="50" spans="1:19" ht="18.75" customHeight="1">
      <c r="A50" s="332"/>
      <c r="B50" s="338"/>
      <c r="C50" s="453"/>
      <c r="D50" s="276"/>
      <c r="E50" s="276"/>
      <c r="F50" s="268"/>
      <c r="G50" s="308"/>
      <c r="H50" s="308"/>
      <c r="I50" s="308"/>
      <c r="J50" s="308"/>
      <c r="K50" s="61" t="s">
        <v>24</v>
      </c>
      <c r="L50" s="60">
        <v>43785</v>
      </c>
      <c r="M50" s="60">
        <v>43785</v>
      </c>
      <c r="N50" s="59" t="e">
        <f>#REF!-100</f>
        <v>#REF!</v>
      </c>
      <c r="O50" s="59">
        <f t="shared" si="6"/>
        <v>0</v>
      </c>
      <c r="P50" s="222">
        <f t="shared" si="5"/>
        <v>100</v>
      </c>
      <c r="Q50" s="60">
        <f t="shared" si="7"/>
        <v>39407</v>
      </c>
      <c r="R50" s="60">
        <f t="shared" si="8"/>
        <v>48164</v>
      </c>
      <c r="S50" s="262" t="s">
        <v>240</v>
      </c>
    </row>
    <row r="51" spans="1:19" ht="69" customHeight="1" thickBot="1">
      <c r="A51" s="333"/>
      <c r="B51" s="339"/>
      <c r="C51" s="454"/>
      <c r="D51" s="277"/>
      <c r="E51" s="277"/>
      <c r="F51" s="269"/>
      <c r="G51" s="239" t="s">
        <v>243</v>
      </c>
      <c r="H51" s="239"/>
      <c r="I51" s="240"/>
      <c r="J51" s="239"/>
      <c r="K51" s="241" t="s">
        <v>254</v>
      </c>
      <c r="L51" s="242">
        <v>2</v>
      </c>
      <c r="M51" s="242">
        <v>2</v>
      </c>
      <c r="N51" s="243" t="e">
        <f>#REF!-100</f>
        <v>#REF!</v>
      </c>
      <c r="O51" s="243">
        <f t="shared" si="6"/>
        <v>0</v>
      </c>
      <c r="P51" s="225">
        <f t="shared" si="5"/>
        <v>100</v>
      </c>
      <c r="Q51" s="125">
        <f t="shared" si="7"/>
        <v>2</v>
      </c>
      <c r="R51" s="125">
        <f t="shared" si="8"/>
        <v>2</v>
      </c>
      <c r="S51" s="263" t="s">
        <v>240</v>
      </c>
    </row>
    <row r="52" spans="1:19" ht="53.25" customHeight="1">
      <c r="A52" s="331">
        <v>5</v>
      </c>
      <c r="B52" s="337" t="s">
        <v>181</v>
      </c>
      <c r="C52" s="456">
        <v>706</v>
      </c>
      <c r="D52" s="267">
        <v>7966900</v>
      </c>
      <c r="E52" s="267">
        <v>8642418.59</v>
      </c>
      <c r="F52" s="267">
        <v>8642418.59</v>
      </c>
      <c r="G52" s="62" t="s">
        <v>33</v>
      </c>
      <c r="H52" s="52" t="s">
        <v>230</v>
      </c>
      <c r="I52" s="52" t="s">
        <v>38</v>
      </c>
      <c r="J52" s="62"/>
      <c r="K52" s="53" t="s">
        <v>106</v>
      </c>
      <c r="L52" s="54">
        <v>422</v>
      </c>
      <c r="M52" s="54">
        <v>422</v>
      </c>
      <c r="N52" s="55" t="e">
        <f>#REF!-100</f>
        <v>#REF!</v>
      </c>
      <c r="O52" s="55">
        <f t="shared" si="6"/>
        <v>0</v>
      </c>
      <c r="P52" s="224">
        <f t="shared" si="5"/>
        <v>100</v>
      </c>
      <c r="Q52" s="56">
        <f t="shared" si="7"/>
        <v>380</v>
      </c>
      <c r="R52" s="56">
        <f t="shared" si="8"/>
        <v>464</v>
      </c>
      <c r="S52" s="261" t="s">
        <v>240</v>
      </c>
    </row>
    <row r="53" spans="1:19" ht="49.5" customHeight="1">
      <c r="A53" s="332"/>
      <c r="B53" s="338"/>
      <c r="C53" s="457"/>
      <c r="D53" s="268"/>
      <c r="E53" s="268"/>
      <c r="F53" s="268"/>
      <c r="G53" s="63" t="s">
        <v>33</v>
      </c>
      <c r="H53" s="188" t="s">
        <v>230</v>
      </c>
      <c r="I53" s="188" t="s">
        <v>42</v>
      </c>
      <c r="J53" s="63"/>
      <c r="K53" s="61" t="s">
        <v>106</v>
      </c>
      <c r="L53" s="58">
        <v>115</v>
      </c>
      <c r="M53" s="58">
        <v>115</v>
      </c>
      <c r="N53" s="59" t="e">
        <f>#REF!-100</f>
        <v>#REF!</v>
      </c>
      <c r="O53" s="59">
        <f t="shared" si="6"/>
        <v>0</v>
      </c>
      <c r="P53" s="222">
        <f t="shared" si="5"/>
        <v>100</v>
      </c>
      <c r="Q53" s="60">
        <f t="shared" si="7"/>
        <v>104</v>
      </c>
      <c r="R53" s="60">
        <f t="shared" si="8"/>
        <v>127</v>
      </c>
      <c r="S53" s="262" t="s">
        <v>240</v>
      </c>
    </row>
    <row r="54" spans="1:19" ht="45.75" customHeight="1">
      <c r="A54" s="332"/>
      <c r="B54" s="338"/>
      <c r="C54" s="457"/>
      <c r="D54" s="268"/>
      <c r="E54" s="268"/>
      <c r="F54" s="268"/>
      <c r="G54" s="308" t="s">
        <v>23</v>
      </c>
      <c r="H54" s="413"/>
      <c r="I54" s="311"/>
      <c r="J54" s="311"/>
      <c r="K54" s="61" t="s">
        <v>184</v>
      </c>
      <c r="L54" s="58">
        <v>57</v>
      </c>
      <c r="M54" s="58">
        <v>57</v>
      </c>
      <c r="N54" s="59" t="e">
        <f>#REF!-100</f>
        <v>#REF!</v>
      </c>
      <c r="O54" s="59">
        <f t="shared" si="6"/>
        <v>0</v>
      </c>
      <c r="P54" s="222">
        <f t="shared" si="5"/>
        <v>100</v>
      </c>
      <c r="Q54" s="60">
        <f t="shared" si="7"/>
        <v>51</v>
      </c>
      <c r="R54" s="60">
        <f t="shared" si="8"/>
        <v>63</v>
      </c>
      <c r="S54" s="262" t="s">
        <v>240</v>
      </c>
    </row>
    <row r="55" spans="1:19" ht="25.5" customHeight="1">
      <c r="A55" s="332"/>
      <c r="B55" s="338"/>
      <c r="C55" s="457"/>
      <c r="D55" s="268"/>
      <c r="E55" s="268"/>
      <c r="F55" s="268"/>
      <c r="G55" s="308"/>
      <c r="H55" s="413"/>
      <c r="I55" s="311"/>
      <c r="J55" s="311"/>
      <c r="K55" s="61" t="s">
        <v>107</v>
      </c>
      <c r="L55" s="60">
        <v>244</v>
      </c>
      <c r="M55" s="60">
        <v>244</v>
      </c>
      <c r="N55" s="59"/>
      <c r="O55" s="59">
        <f t="shared" si="6"/>
        <v>0</v>
      </c>
      <c r="P55" s="222">
        <f t="shared" si="5"/>
        <v>100</v>
      </c>
      <c r="Q55" s="60">
        <f t="shared" si="7"/>
        <v>220</v>
      </c>
      <c r="R55" s="60">
        <f t="shared" si="8"/>
        <v>268</v>
      </c>
      <c r="S55" s="262" t="s">
        <v>240</v>
      </c>
    </row>
    <row r="56" spans="1:19" ht="26.25" thickBot="1">
      <c r="A56" s="333"/>
      <c r="B56" s="339"/>
      <c r="C56" s="458"/>
      <c r="D56" s="269"/>
      <c r="E56" s="269"/>
      <c r="F56" s="269"/>
      <c r="G56" s="415"/>
      <c r="H56" s="414"/>
      <c r="I56" s="312"/>
      <c r="J56" s="312"/>
      <c r="K56" s="241" t="s">
        <v>24</v>
      </c>
      <c r="L56" s="125">
        <v>1253</v>
      </c>
      <c r="M56" s="125">
        <v>1253</v>
      </c>
      <c r="N56" s="243" t="e">
        <f>#REF!-100</f>
        <v>#REF!</v>
      </c>
      <c r="O56" s="243">
        <f t="shared" si="6"/>
        <v>0</v>
      </c>
      <c r="P56" s="225">
        <f t="shared" si="5"/>
        <v>100</v>
      </c>
      <c r="Q56" s="125">
        <f t="shared" si="7"/>
        <v>1128</v>
      </c>
      <c r="R56" s="125">
        <f t="shared" si="8"/>
        <v>1378</v>
      </c>
      <c r="S56" s="263" t="s">
        <v>240</v>
      </c>
    </row>
    <row r="57" spans="1:19" ht="48" customHeight="1">
      <c r="A57" s="328">
        <v>6</v>
      </c>
      <c r="B57" s="278" t="s">
        <v>10</v>
      </c>
      <c r="C57" s="459">
        <v>706</v>
      </c>
      <c r="D57" s="267">
        <v>28598050</v>
      </c>
      <c r="E57" s="267">
        <v>26788675.99</v>
      </c>
      <c r="F57" s="267">
        <v>26787090.99</v>
      </c>
      <c r="G57" s="64" t="s">
        <v>37</v>
      </c>
      <c r="H57" s="64" t="s">
        <v>108</v>
      </c>
      <c r="I57" s="64" t="s">
        <v>38</v>
      </c>
      <c r="J57" s="64"/>
      <c r="K57" s="201" t="s">
        <v>106</v>
      </c>
      <c r="L57" s="35">
        <v>168</v>
      </c>
      <c r="M57" s="35">
        <v>168</v>
      </c>
      <c r="N57" s="34" t="e">
        <f>#REF!-100</f>
        <v>#REF!</v>
      </c>
      <c r="O57" s="34">
        <f t="shared" si="6"/>
        <v>0</v>
      </c>
      <c r="P57" s="224">
        <f t="shared" si="5"/>
        <v>100</v>
      </c>
      <c r="Q57" s="33">
        <f t="shared" si="7"/>
        <v>151</v>
      </c>
      <c r="R57" s="33">
        <f t="shared" si="8"/>
        <v>185</v>
      </c>
      <c r="S57" s="257" t="s">
        <v>240</v>
      </c>
    </row>
    <row r="58" spans="1:19" ht="74.25" customHeight="1">
      <c r="A58" s="329"/>
      <c r="B58" s="279"/>
      <c r="C58" s="460"/>
      <c r="D58" s="268"/>
      <c r="E58" s="268"/>
      <c r="F58" s="268"/>
      <c r="G58" s="204" t="s">
        <v>37</v>
      </c>
      <c r="H58" s="204" t="s">
        <v>108</v>
      </c>
      <c r="I58" s="204" t="s">
        <v>42</v>
      </c>
      <c r="J58" s="204"/>
      <c r="K58" s="255" t="s">
        <v>106</v>
      </c>
      <c r="L58" s="65">
        <v>85</v>
      </c>
      <c r="M58" s="65">
        <v>85</v>
      </c>
      <c r="N58" s="40" t="e">
        <f>#REF!-100</f>
        <v>#REF!</v>
      </c>
      <c r="O58" s="40">
        <f t="shared" si="6"/>
        <v>0</v>
      </c>
      <c r="P58" s="222">
        <f t="shared" si="5"/>
        <v>100</v>
      </c>
      <c r="Q58" s="39">
        <f t="shared" si="7"/>
        <v>77</v>
      </c>
      <c r="R58" s="39">
        <f t="shared" si="8"/>
        <v>94</v>
      </c>
      <c r="S58" s="256" t="s">
        <v>240</v>
      </c>
    </row>
    <row r="59" spans="1:19" ht="89.25">
      <c r="A59" s="329"/>
      <c r="B59" s="279"/>
      <c r="C59" s="460"/>
      <c r="D59" s="268"/>
      <c r="E59" s="268"/>
      <c r="F59" s="268"/>
      <c r="G59" s="204" t="s">
        <v>37</v>
      </c>
      <c r="H59" s="204" t="s">
        <v>108</v>
      </c>
      <c r="I59" s="204" t="s">
        <v>41</v>
      </c>
      <c r="J59" s="204"/>
      <c r="K59" s="183" t="s">
        <v>106</v>
      </c>
      <c r="L59" s="65">
        <v>2</v>
      </c>
      <c r="M59" s="65">
        <v>2</v>
      </c>
      <c r="N59" s="40" t="e">
        <f>#REF!-100</f>
        <v>#REF!</v>
      </c>
      <c r="O59" s="40">
        <f t="shared" si="6"/>
        <v>0</v>
      </c>
      <c r="P59" s="222">
        <f t="shared" si="5"/>
        <v>100</v>
      </c>
      <c r="Q59" s="39">
        <f t="shared" si="7"/>
        <v>2</v>
      </c>
      <c r="R59" s="39">
        <f t="shared" si="8"/>
        <v>2</v>
      </c>
      <c r="S59" s="256" t="s">
        <v>240</v>
      </c>
    </row>
    <row r="60" spans="1:19" ht="89.25">
      <c r="A60" s="329"/>
      <c r="B60" s="279"/>
      <c r="C60" s="460"/>
      <c r="D60" s="268"/>
      <c r="E60" s="268"/>
      <c r="F60" s="268"/>
      <c r="G60" s="204" t="s">
        <v>37</v>
      </c>
      <c r="H60" s="204" t="s">
        <v>108</v>
      </c>
      <c r="I60" s="204" t="s">
        <v>36</v>
      </c>
      <c r="J60" s="204"/>
      <c r="K60" s="183" t="s">
        <v>106</v>
      </c>
      <c r="L60" s="65">
        <v>1</v>
      </c>
      <c r="M60" s="65">
        <v>1</v>
      </c>
      <c r="N60" s="40" t="e">
        <f>#REF!-100</f>
        <v>#REF!</v>
      </c>
      <c r="O60" s="40">
        <f t="shared" si="6"/>
        <v>0</v>
      </c>
      <c r="P60" s="222">
        <f t="shared" si="5"/>
        <v>100</v>
      </c>
      <c r="Q60" s="39">
        <f t="shared" si="7"/>
        <v>1</v>
      </c>
      <c r="R60" s="39">
        <f t="shared" si="8"/>
        <v>1</v>
      </c>
      <c r="S60" s="256" t="s">
        <v>240</v>
      </c>
    </row>
    <row r="61" spans="1:19" ht="89.25">
      <c r="A61" s="329"/>
      <c r="B61" s="279"/>
      <c r="C61" s="460"/>
      <c r="D61" s="268"/>
      <c r="E61" s="268"/>
      <c r="F61" s="268"/>
      <c r="G61" s="204" t="s">
        <v>43</v>
      </c>
      <c r="H61" s="204" t="s">
        <v>77</v>
      </c>
      <c r="I61" s="204" t="s">
        <v>45</v>
      </c>
      <c r="J61" s="204"/>
      <c r="K61" s="183" t="s">
        <v>106</v>
      </c>
      <c r="L61" s="65">
        <v>12</v>
      </c>
      <c r="M61" s="65">
        <v>12</v>
      </c>
      <c r="N61" s="40" t="e">
        <f>#REF!-100</f>
        <v>#REF!</v>
      </c>
      <c r="O61" s="40">
        <f t="shared" si="6"/>
        <v>0</v>
      </c>
      <c r="P61" s="222">
        <f t="shared" si="5"/>
        <v>100</v>
      </c>
      <c r="Q61" s="39">
        <f t="shared" si="7"/>
        <v>11</v>
      </c>
      <c r="R61" s="39">
        <f t="shared" si="8"/>
        <v>13</v>
      </c>
      <c r="S61" s="256" t="s">
        <v>240</v>
      </c>
    </row>
    <row r="62" spans="1:19" ht="89.25">
      <c r="A62" s="329"/>
      <c r="B62" s="279"/>
      <c r="C62" s="460"/>
      <c r="D62" s="268"/>
      <c r="E62" s="268"/>
      <c r="F62" s="268"/>
      <c r="G62" s="204" t="s">
        <v>44</v>
      </c>
      <c r="H62" s="204" t="s">
        <v>77</v>
      </c>
      <c r="I62" s="204" t="s">
        <v>42</v>
      </c>
      <c r="J62" s="204"/>
      <c r="K62" s="183" t="s">
        <v>106</v>
      </c>
      <c r="L62" s="65">
        <v>8</v>
      </c>
      <c r="M62" s="65">
        <v>8</v>
      </c>
      <c r="N62" s="40" t="e">
        <f>#REF!-100</f>
        <v>#REF!</v>
      </c>
      <c r="O62" s="40">
        <f t="shared" si="6"/>
        <v>0</v>
      </c>
      <c r="P62" s="222">
        <f t="shared" si="5"/>
        <v>100</v>
      </c>
      <c r="Q62" s="39">
        <f t="shared" si="7"/>
        <v>7</v>
      </c>
      <c r="R62" s="39">
        <f t="shared" si="8"/>
        <v>9</v>
      </c>
      <c r="S62" s="256" t="s">
        <v>240</v>
      </c>
    </row>
    <row r="63" spans="1:19" ht="89.25">
      <c r="A63" s="329"/>
      <c r="B63" s="279"/>
      <c r="C63" s="460"/>
      <c r="D63" s="268"/>
      <c r="E63" s="268"/>
      <c r="F63" s="268"/>
      <c r="G63" s="204" t="s">
        <v>44</v>
      </c>
      <c r="H63" s="204" t="s">
        <v>77</v>
      </c>
      <c r="I63" s="204" t="s">
        <v>41</v>
      </c>
      <c r="J63" s="204"/>
      <c r="K63" s="183" t="s">
        <v>106</v>
      </c>
      <c r="L63" s="65">
        <v>1</v>
      </c>
      <c r="M63" s="65">
        <v>1</v>
      </c>
      <c r="N63" s="40" t="e">
        <f>#REF!-100</f>
        <v>#REF!</v>
      </c>
      <c r="O63" s="40">
        <f t="shared" si="6"/>
        <v>0</v>
      </c>
      <c r="P63" s="222">
        <f t="shared" si="5"/>
        <v>100</v>
      </c>
      <c r="Q63" s="39">
        <f t="shared" si="7"/>
        <v>1</v>
      </c>
      <c r="R63" s="39">
        <f t="shared" si="8"/>
        <v>1</v>
      </c>
      <c r="S63" s="256" t="s">
        <v>240</v>
      </c>
    </row>
    <row r="64" spans="1:19" ht="89.25">
      <c r="A64" s="329"/>
      <c r="B64" s="279"/>
      <c r="C64" s="460"/>
      <c r="D64" s="268"/>
      <c r="E64" s="268"/>
      <c r="F64" s="268"/>
      <c r="G64" s="204" t="s">
        <v>110</v>
      </c>
      <c r="H64" s="204" t="s">
        <v>109</v>
      </c>
      <c r="I64" s="204" t="s">
        <v>34</v>
      </c>
      <c r="J64" s="204"/>
      <c r="K64" s="183" t="s">
        <v>106</v>
      </c>
      <c r="L64" s="65">
        <v>37</v>
      </c>
      <c r="M64" s="65">
        <v>37</v>
      </c>
      <c r="N64" s="40" t="e">
        <f>#REF!-100</f>
        <v>#REF!</v>
      </c>
      <c r="O64" s="40">
        <f t="shared" si="6"/>
        <v>0</v>
      </c>
      <c r="P64" s="222">
        <f t="shared" si="5"/>
        <v>100</v>
      </c>
      <c r="Q64" s="39">
        <f t="shared" si="7"/>
        <v>33</v>
      </c>
      <c r="R64" s="39">
        <f t="shared" si="8"/>
        <v>41</v>
      </c>
      <c r="S64" s="256" t="s">
        <v>240</v>
      </c>
    </row>
    <row r="65" spans="1:19" ht="89.25">
      <c r="A65" s="329"/>
      <c r="B65" s="279"/>
      <c r="C65" s="460"/>
      <c r="D65" s="268"/>
      <c r="E65" s="268"/>
      <c r="F65" s="268"/>
      <c r="G65" s="204" t="s">
        <v>110</v>
      </c>
      <c r="H65" s="204" t="s">
        <v>109</v>
      </c>
      <c r="I65" s="204" t="s">
        <v>35</v>
      </c>
      <c r="J65" s="204"/>
      <c r="K65" s="183" t="s">
        <v>106</v>
      </c>
      <c r="L65" s="65">
        <v>10</v>
      </c>
      <c r="M65" s="65">
        <v>10</v>
      </c>
      <c r="N65" s="40" t="e">
        <f>#REF!-100</f>
        <v>#REF!</v>
      </c>
      <c r="O65" s="40">
        <f t="shared" si="6"/>
        <v>0</v>
      </c>
      <c r="P65" s="222">
        <f t="shared" si="5"/>
        <v>100</v>
      </c>
      <c r="Q65" s="39">
        <f t="shared" si="7"/>
        <v>9</v>
      </c>
      <c r="R65" s="39">
        <f t="shared" si="8"/>
        <v>11</v>
      </c>
      <c r="S65" s="256" t="s">
        <v>240</v>
      </c>
    </row>
    <row r="66" spans="1:19" ht="89.25">
      <c r="A66" s="329"/>
      <c r="B66" s="279"/>
      <c r="C66" s="460"/>
      <c r="D66" s="268"/>
      <c r="E66" s="268"/>
      <c r="F66" s="268"/>
      <c r="G66" s="204" t="s">
        <v>110</v>
      </c>
      <c r="H66" s="204" t="s">
        <v>76</v>
      </c>
      <c r="I66" s="204" t="s">
        <v>34</v>
      </c>
      <c r="J66" s="204"/>
      <c r="K66" s="183" t="s">
        <v>106</v>
      </c>
      <c r="L66" s="65">
        <v>25</v>
      </c>
      <c r="M66" s="65">
        <v>25</v>
      </c>
      <c r="N66" s="40" t="e">
        <f>#REF!-100</f>
        <v>#REF!</v>
      </c>
      <c r="O66" s="40">
        <f t="shared" si="6"/>
        <v>0</v>
      </c>
      <c r="P66" s="222">
        <f t="shared" si="5"/>
        <v>100</v>
      </c>
      <c r="Q66" s="39">
        <f t="shared" si="7"/>
        <v>23</v>
      </c>
      <c r="R66" s="39">
        <f t="shared" si="8"/>
        <v>28</v>
      </c>
      <c r="S66" s="256" t="s">
        <v>240</v>
      </c>
    </row>
    <row r="67" spans="1:19" ht="89.25">
      <c r="A67" s="329"/>
      <c r="B67" s="279"/>
      <c r="C67" s="460"/>
      <c r="D67" s="268"/>
      <c r="E67" s="268"/>
      <c r="F67" s="268"/>
      <c r="G67" s="204" t="s">
        <v>110</v>
      </c>
      <c r="H67" s="204" t="s">
        <v>76</v>
      </c>
      <c r="I67" s="204" t="s">
        <v>35</v>
      </c>
      <c r="J67" s="204"/>
      <c r="K67" s="183" t="s">
        <v>106</v>
      </c>
      <c r="L67" s="65">
        <v>25</v>
      </c>
      <c r="M67" s="65">
        <v>25</v>
      </c>
      <c r="N67" s="40" t="e">
        <f>#REF!-100</f>
        <v>#REF!</v>
      </c>
      <c r="O67" s="40">
        <f t="shared" si="6"/>
        <v>0</v>
      </c>
      <c r="P67" s="222">
        <f t="shared" si="5"/>
        <v>100</v>
      </c>
      <c r="Q67" s="39">
        <f t="shared" si="7"/>
        <v>23</v>
      </c>
      <c r="R67" s="39">
        <f t="shared" si="8"/>
        <v>28</v>
      </c>
      <c r="S67" s="256" t="s">
        <v>240</v>
      </c>
    </row>
    <row r="68" spans="1:19" ht="51.75" customHeight="1">
      <c r="A68" s="329"/>
      <c r="B68" s="279"/>
      <c r="C68" s="460"/>
      <c r="D68" s="268"/>
      <c r="E68" s="268"/>
      <c r="F68" s="268"/>
      <c r="G68" s="204" t="s">
        <v>110</v>
      </c>
      <c r="H68" s="204" t="s">
        <v>78</v>
      </c>
      <c r="I68" s="204" t="s">
        <v>34</v>
      </c>
      <c r="J68" s="204"/>
      <c r="K68" s="183" t="s">
        <v>106</v>
      </c>
      <c r="L68" s="65">
        <v>179</v>
      </c>
      <c r="M68" s="65">
        <v>179</v>
      </c>
      <c r="N68" s="40" t="e">
        <f>#REF!-100</f>
        <v>#REF!</v>
      </c>
      <c r="O68" s="40">
        <f t="shared" si="6"/>
        <v>0</v>
      </c>
      <c r="P68" s="222">
        <f t="shared" si="5"/>
        <v>100</v>
      </c>
      <c r="Q68" s="39">
        <f t="shared" si="7"/>
        <v>161</v>
      </c>
      <c r="R68" s="39">
        <f t="shared" si="8"/>
        <v>197</v>
      </c>
      <c r="S68" s="256" t="s">
        <v>240</v>
      </c>
    </row>
    <row r="69" spans="1:19" ht="49.5" customHeight="1">
      <c r="A69" s="329"/>
      <c r="B69" s="279"/>
      <c r="C69" s="460"/>
      <c r="D69" s="268"/>
      <c r="E69" s="268"/>
      <c r="F69" s="268"/>
      <c r="G69" s="204" t="s">
        <v>110</v>
      </c>
      <c r="H69" s="204" t="s">
        <v>46</v>
      </c>
      <c r="I69" s="204" t="s">
        <v>35</v>
      </c>
      <c r="J69" s="204"/>
      <c r="K69" s="183" t="s">
        <v>106</v>
      </c>
      <c r="L69" s="65">
        <v>67</v>
      </c>
      <c r="M69" s="65">
        <v>67</v>
      </c>
      <c r="N69" s="40" t="e">
        <f>#REF!-100</f>
        <v>#REF!</v>
      </c>
      <c r="O69" s="40">
        <f t="shared" si="6"/>
        <v>0</v>
      </c>
      <c r="P69" s="222">
        <f t="shared" si="5"/>
        <v>100</v>
      </c>
      <c r="Q69" s="39">
        <f t="shared" si="7"/>
        <v>60</v>
      </c>
      <c r="R69" s="39">
        <f t="shared" si="8"/>
        <v>74</v>
      </c>
      <c r="S69" s="256" t="s">
        <v>240</v>
      </c>
    </row>
    <row r="70" spans="1:19" ht="49.5" customHeight="1">
      <c r="A70" s="329"/>
      <c r="B70" s="279"/>
      <c r="C70" s="460"/>
      <c r="D70" s="268"/>
      <c r="E70" s="268"/>
      <c r="F70" s="268"/>
      <c r="G70" s="204" t="s">
        <v>110</v>
      </c>
      <c r="H70" s="204" t="s">
        <v>46</v>
      </c>
      <c r="I70" s="204" t="s">
        <v>39</v>
      </c>
      <c r="J70" s="204"/>
      <c r="K70" s="183" t="s">
        <v>106</v>
      </c>
      <c r="L70" s="65">
        <v>10</v>
      </c>
      <c r="M70" s="65">
        <v>10</v>
      </c>
      <c r="N70" s="40" t="e">
        <f>#REF!-100</f>
        <v>#REF!</v>
      </c>
      <c r="O70" s="40">
        <f t="shared" si="6"/>
        <v>0</v>
      </c>
      <c r="P70" s="222">
        <f t="shared" si="5"/>
        <v>100</v>
      </c>
      <c r="Q70" s="39">
        <f t="shared" si="7"/>
        <v>9</v>
      </c>
      <c r="R70" s="39">
        <f t="shared" si="8"/>
        <v>11</v>
      </c>
      <c r="S70" s="256" t="s">
        <v>240</v>
      </c>
    </row>
    <row r="71" spans="1:19" ht="49.5" customHeight="1" thickBot="1">
      <c r="A71" s="330"/>
      <c r="B71" s="280"/>
      <c r="C71" s="461"/>
      <c r="D71" s="269"/>
      <c r="E71" s="269"/>
      <c r="F71" s="269"/>
      <c r="G71" s="205" t="s">
        <v>110</v>
      </c>
      <c r="H71" s="205" t="s">
        <v>46</v>
      </c>
      <c r="I71" s="205" t="s">
        <v>36</v>
      </c>
      <c r="J71" s="205"/>
      <c r="K71" s="78" t="s">
        <v>106</v>
      </c>
      <c r="L71" s="244">
        <v>4</v>
      </c>
      <c r="M71" s="244">
        <v>4</v>
      </c>
      <c r="N71" s="72" t="e">
        <f>#REF!-100</f>
        <v>#REF!</v>
      </c>
      <c r="O71" s="72">
        <f aca="true" t="shared" si="9" ref="O71:O103">L71-M71</f>
        <v>0</v>
      </c>
      <c r="P71" s="225">
        <f t="shared" si="5"/>
        <v>100</v>
      </c>
      <c r="Q71" s="73">
        <f aca="true" t="shared" si="10" ref="Q71:Q103">ROUND(L71-(L71*10/100),0)</f>
        <v>4</v>
      </c>
      <c r="R71" s="73">
        <f aca="true" t="shared" si="11" ref="R71:R103">ROUND(L71+(L71*10/100),0)</f>
        <v>4</v>
      </c>
      <c r="S71" s="259" t="s">
        <v>240</v>
      </c>
    </row>
    <row r="72" spans="1:19" ht="89.25">
      <c r="A72" s="328">
        <v>7</v>
      </c>
      <c r="B72" s="322" t="s">
        <v>182</v>
      </c>
      <c r="C72" s="452">
        <v>706</v>
      </c>
      <c r="D72" s="267">
        <v>27295175</v>
      </c>
      <c r="E72" s="267">
        <v>27190757.67</v>
      </c>
      <c r="F72" s="267">
        <v>27190757.67</v>
      </c>
      <c r="G72" s="64" t="s">
        <v>47</v>
      </c>
      <c r="H72" s="64" t="s">
        <v>114</v>
      </c>
      <c r="I72" s="64" t="s">
        <v>38</v>
      </c>
      <c r="J72" s="64"/>
      <c r="K72" s="201" t="s">
        <v>106</v>
      </c>
      <c r="L72" s="35">
        <v>54</v>
      </c>
      <c r="M72" s="35">
        <v>54</v>
      </c>
      <c r="N72" s="34" t="e">
        <f>#REF!-100</f>
        <v>#REF!</v>
      </c>
      <c r="O72" s="34">
        <f t="shared" si="9"/>
        <v>0</v>
      </c>
      <c r="P72" s="224">
        <f t="shared" si="5"/>
        <v>100</v>
      </c>
      <c r="Q72" s="33">
        <f t="shared" si="10"/>
        <v>49</v>
      </c>
      <c r="R72" s="33">
        <f t="shared" si="11"/>
        <v>59</v>
      </c>
      <c r="S72" s="257" t="s">
        <v>240</v>
      </c>
    </row>
    <row r="73" spans="1:19" ht="89.25">
      <c r="A73" s="329"/>
      <c r="B73" s="323"/>
      <c r="C73" s="453"/>
      <c r="D73" s="268"/>
      <c r="E73" s="268"/>
      <c r="F73" s="268"/>
      <c r="G73" s="204" t="s">
        <v>37</v>
      </c>
      <c r="H73" s="204" t="s">
        <v>114</v>
      </c>
      <c r="I73" s="204" t="s">
        <v>42</v>
      </c>
      <c r="J73" s="190"/>
      <c r="K73" s="183" t="s">
        <v>106</v>
      </c>
      <c r="L73" s="65">
        <v>42</v>
      </c>
      <c r="M73" s="65">
        <v>42</v>
      </c>
      <c r="N73" s="40" t="e">
        <f>#REF!-100</f>
        <v>#REF!</v>
      </c>
      <c r="O73" s="40">
        <f t="shared" si="9"/>
        <v>0</v>
      </c>
      <c r="P73" s="222">
        <f t="shared" si="5"/>
        <v>100</v>
      </c>
      <c r="Q73" s="39">
        <f t="shared" si="10"/>
        <v>38</v>
      </c>
      <c r="R73" s="39">
        <f t="shared" si="11"/>
        <v>46</v>
      </c>
      <c r="S73" s="256" t="s">
        <v>240</v>
      </c>
    </row>
    <row r="74" spans="1:19" ht="89.25">
      <c r="A74" s="329"/>
      <c r="B74" s="323"/>
      <c r="C74" s="453"/>
      <c r="D74" s="268"/>
      <c r="E74" s="268"/>
      <c r="F74" s="268"/>
      <c r="G74" s="204" t="s">
        <v>37</v>
      </c>
      <c r="H74" s="204" t="s">
        <v>48</v>
      </c>
      <c r="I74" s="204" t="s">
        <v>38</v>
      </c>
      <c r="J74" s="204"/>
      <c r="K74" s="183" t="s">
        <v>106</v>
      </c>
      <c r="L74" s="65">
        <v>18</v>
      </c>
      <c r="M74" s="65">
        <v>18</v>
      </c>
      <c r="N74" s="40" t="e">
        <f>#REF!-100</f>
        <v>#REF!</v>
      </c>
      <c r="O74" s="40">
        <f t="shared" si="9"/>
        <v>0</v>
      </c>
      <c r="P74" s="222">
        <f t="shared" si="5"/>
        <v>100</v>
      </c>
      <c r="Q74" s="39">
        <f t="shared" si="10"/>
        <v>16</v>
      </c>
      <c r="R74" s="39">
        <f t="shared" si="11"/>
        <v>20</v>
      </c>
      <c r="S74" s="256" t="s">
        <v>240</v>
      </c>
    </row>
    <row r="75" spans="1:19" ht="89.25">
      <c r="A75" s="329"/>
      <c r="B75" s="323"/>
      <c r="C75" s="453"/>
      <c r="D75" s="268"/>
      <c r="E75" s="268"/>
      <c r="F75" s="268"/>
      <c r="G75" s="204" t="s">
        <v>37</v>
      </c>
      <c r="H75" s="204" t="s">
        <v>48</v>
      </c>
      <c r="I75" s="204" t="s">
        <v>35</v>
      </c>
      <c r="J75" s="190"/>
      <c r="K75" s="183" t="s">
        <v>106</v>
      </c>
      <c r="L75" s="65">
        <v>30</v>
      </c>
      <c r="M75" s="65">
        <v>30</v>
      </c>
      <c r="N75" s="40" t="e">
        <f>#REF!-100</f>
        <v>#REF!</v>
      </c>
      <c r="O75" s="40">
        <f t="shared" si="9"/>
        <v>0</v>
      </c>
      <c r="P75" s="222">
        <f t="shared" si="5"/>
        <v>100</v>
      </c>
      <c r="Q75" s="39">
        <f t="shared" si="10"/>
        <v>27</v>
      </c>
      <c r="R75" s="39">
        <f t="shared" si="11"/>
        <v>33</v>
      </c>
      <c r="S75" s="256" t="s">
        <v>240</v>
      </c>
    </row>
    <row r="76" spans="1:19" ht="65.25" customHeight="1">
      <c r="A76" s="329"/>
      <c r="B76" s="323"/>
      <c r="C76" s="453"/>
      <c r="D76" s="268"/>
      <c r="E76" s="268"/>
      <c r="F76" s="268"/>
      <c r="G76" s="204" t="s">
        <v>37</v>
      </c>
      <c r="H76" s="204" t="s">
        <v>231</v>
      </c>
      <c r="I76" s="204" t="s">
        <v>38</v>
      </c>
      <c r="J76" s="204"/>
      <c r="K76" s="183" t="s">
        <v>106</v>
      </c>
      <c r="L76" s="65">
        <v>13</v>
      </c>
      <c r="M76" s="65">
        <v>13</v>
      </c>
      <c r="N76" s="40" t="e">
        <f>#REF!-100</f>
        <v>#REF!</v>
      </c>
      <c r="O76" s="40">
        <f t="shared" si="9"/>
        <v>0</v>
      </c>
      <c r="P76" s="222">
        <f t="shared" si="5"/>
        <v>100</v>
      </c>
      <c r="Q76" s="39">
        <f t="shared" si="10"/>
        <v>12</v>
      </c>
      <c r="R76" s="39">
        <f t="shared" si="11"/>
        <v>14</v>
      </c>
      <c r="S76" s="256" t="s">
        <v>240</v>
      </c>
    </row>
    <row r="77" spans="1:19" ht="63.75" customHeight="1">
      <c r="A77" s="329"/>
      <c r="B77" s="323"/>
      <c r="C77" s="453"/>
      <c r="D77" s="268"/>
      <c r="E77" s="268"/>
      <c r="F77" s="268"/>
      <c r="G77" s="204" t="s">
        <v>37</v>
      </c>
      <c r="H77" s="204" t="s">
        <v>231</v>
      </c>
      <c r="I77" s="204" t="s">
        <v>35</v>
      </c>
      <c r="J77" s="204"/>
      <c r="K77" s="183" t="s">
        <v>106</v>
      </c>
      <c r="L77" s="65">
        <v>23</v>
      </c>
      <c r="M77" s="65">
        <v>23</v>
      </c>
      <c r="N77" s="40" t="e">
        <f>#REF!-100</f>
        <v>#REF!</v>
      </c>
      <c r="O77" s="40">
        <f t="shared" si="9"/>
        <v>0</v>
      </c>
      <c r="P77" s="222">
        <f t="shared" si="5"/>
        <v>100</v>
      </c>
      <c r="Q77" s="39">
        <f t="shared" si="10"/>
        <v>21</v>
      </c>
      <c r="R77" s="39">
        <f t="shared" si="11"/>
        <v>25</v>
      </c>
      <c r="S77" s="256" t="s">
        <v>240</v>
      </c>
    </row>
    <row r="78" spans="1:19" ht="69" customHeight="1">
      <c r="A78" s="329"/>
      <c r="B78" s="323"/>
      <c r="C78" s="453"/>
      <c r="D78" s="268"/>
      <c r="E78" s="268"/>
      <c r="F78" s="268"/>
      <c r="G78" s="204" t="s">
        <v>37</v>
      </c>
      <c r="H78" s="204" t="s">
        <v>113</v>
      </c>
      <c r="I78" s="204" t="s">
        <v>38</v>
      </c>
      <c r="J78" s="204"/>
      <c r="K78" s="183" t="s">
        <v>106</v>
      </c>
      <c r="L78" s="65">
        <v>86</v>
      </c>
      <c r="M78" s="65">
        <v>86</v>
      </c>
      <c r="N78" s="40" t="e">
        <f>#REF!-100</f>
        <v>#REF!</v>
      </c>
      <c r="O78" s="40">
        <f t="shared" si="9"/>
        <v>0</v>
      </c>
      <c r="P78" s="222">
        <f t="shared" si="5"/>
        <v>100</v>
      </c>
      <c r="Q78" s="39">
        <f t="shared" si="10"/>
        <v>77</v>
      </c>
      <c r="R78" s="39">
        <f t="shared" si="11"/>
        <v>95</v>
      </c>
      <c r="S78" s="256" t="s">
        <v>240</v>
      </c>
    </row>
    <row r="79" spans="1:19" ht="69" customHeight="1">
      <c r="A79" s="329"/>
      <c r="B79" s="323"/>
      <c r="C79" s="453"/>
      <c r="D79" s="268"/>
      <c r="E79" s="268"/>
      <c r="F79" s="268"/>
      <c r="G79" s="204" t="s">
        <v>47</v>
      </c>
      <c r="H79" s="204" t="s">
        <v>113</v>
      </c>
      <c r="I79" s="204" t="s">
        <v>35</v>
      </c>
      <c r="J79" s="204"/>
      <c r="K79" s="183" t="s">
        <v>106</v>
      </c>
      <c r="L79" s="65">
        <v>31</v>
      </c>
      <c r="M79" s="65">
        <v>31</v>
      </c>
      <c r="N79" s="40" t="e">
        <f>#REF!-100</f>
        <v>#REF!</v>
      </c>
      <c r="O79" s="40">
        <f t="shared" si="9"/>
        <v>0</v>
      </c>
      <c r="P79" s="222">
        <f t="shared" si="5"/>
        <v>100</v>
      </c>
      <c r="Q79" s="39">
        <f t="shared" si="10"/>
        <v>28</v>
      </c>
      <c r="R79" s="39">
        <f t="shared" si="11"/>
        <v>34</v>
      </c>
      <c r="S79" s="256" t="s">
        <v>240</v>
      </c>
    </row>
    <row r="80" spans="1:19" ht="65.25" customHeight="1">
      <c r="A80" s="329"/>
      <c r="B80" s="323"/>
      <c r="C80" s="453"/>
      <c r="D80" s="268"/>
      <c r="E80" s="268"/>
      <c r="F80" s="268"/>
      <c r="G80" s="204" t="s">
        <v>47</v>
      </c>
      <c r="H80" s="204" t="s">
        <v>112</v>
      </c>
      <c r="I80" s="204" t="s">
        <v>38</v>
      </c>
      <c r="J80" s="204"/>
      <c r="K80" s="183" t="s">
        <v>106</v>
      </c>
      <c r="L80" s="65">
        <v>141</v>
      </c>
      <c r="M80" s="65">
        <v>141</v>
      </c>
      <c r="N80" s="40" t="e">
        <f>#REF!-100</f>
        <v>#REF!</v>
      </c>
      <c r="O80" s="40">
        <f t="shared" si="9"/>
        <v>0</v>
      </c>
      <c r="P80" s="222">
        <f t="shared" si="5"/>
        <v>100</v>
      </c>
      <c r="Q80" s="39">
        <f t="shared" si="10"/>
        <v>127</v>
      </c>
      <c r="R80" s="39">
        <f t="shared" si="11"/>
        <v>155</v>
      </c>
      <c r="S80" s="256" t="s">
        <v>240</v>
      </c>
    </row>
    <row r="81" spans="1:19" ht="61.5" customHeight="1">
      <c r="A81" s="329"/>
      <c r="B81" s="323"/>
      <c r="C81" s="453"/>
      <c r="D81" s="268"/>
      <c r="E81" s="268"/>
      <c r="F81" s="268"/>
      <c r="G81" s="204" t="s">
        <v>33</v>
      </c>
      <c r="H81" s="204" t="s">
        <v>112</v>
      </c>
      <c r="I81" s="204" t="s">
        <v>35</v>
      </c>
      <c r="J81" s="204"/>
      <c r="K81" s="183" t="s">
        <v>106</v>
      </c>
      <c r="L81" s="65">
        <v>122</v>
      </c>
      <c r="M81" s="65">
        <v>122</v>
      </c>
      <c r="N81" s="40" t="e">
        <f>#REF!-100</f>
        <v>#REF!</v>
      </c>
      <c r="O81" s="40">
        <f t="shared" si="9"/>
        <v>0</v>
      </c>
      <c r="P81" s="222">
        <f t="shared" si="5"/>
        <v>100</v>
      </c>
      <c r="Q81" s="39">
        <f t="shared" si="10"/>
        <v>110</v>
      </c>
      <c r="R81" s="39">
        <f t="shared" si="11"/>
        <v>134</v>
      </c>
      <c r="S81" s="256" t="s">
        <v>240</v>
      </c>
    </row>
    <row r="82" spans="1:19" ht="63.75" customHeight="1">
      <c r="A82" s="329"/>
      <c r="B82" s="323"/>
      <c r="C82" s="453"/>
      <c r="D82" s="268"/>
      <c r="E82" s="268"/>
      <c r="F82" s="268"/>
      <c r="G82" s="204" t="s">
        <v>33</v>
      </c>
      <c r="H82" s="204" t="s">
        <v>111</v>
      </c>
      <c r="I82" s="204" t="s">
        <v>38</v>
      </c>
      <c r="J82" s="204"/>
      <c r="K82" s="183" t="s">
        <v>106</v>
      </c>
      <c r="L82" s="65">
        <v>113</v>
      </c>
      <c r="M82" s="65">
        <v>113</v>
      </c>
      <c r="N82" s="40" t="e">
        <f>#REF!-100</f>
        <v>#REF!</v>
      </c>
      <c r="O82" s="40">
        <f t="shared" si="9"/>
        <v>0</v>
      </c>
      <c r="P82" s="222">
        <f t="shared" si="5"/>
        <v>100</v>
      </c>
      <c r="Q82" s="39">
        <f t="shared" si="10"/>
        <v>102</v>
      </c>
      <c r="R82" s="39">
        <f t="shared" si="11"/>
        <v>124</v>
      </c>
      <c r="S82" s="256" t="s">
        <v>240</v>
      </c>
    </row>
    <row r="83" spans="1:19" ht="69.75" customHeight="1">
      <c r="A83" s="329"/>
      <c r="B83" s="323"/>
      <c r="C83" s="453"/>
      <c r="D83" s="268"/>
      <c r="E83" s="268"/>
      <c r="F83" s="268"/>
      <c r="G83" s="204" t="s">
        <v>47</v>
      </c>
      <c r="H83" s="204" t="s">
        <v>111</v>
      </c>
      <c r="I83" s="204" t="s">
        <v>35</v>
      </c>
      <c r="J83" s="204"/>
      <c r="K83" s="183" t="s">
        <v>106</v>
      </c>
      <c r="L83" s="65">
        <v>26</v>
      </c>
      <c r="M83" s="65">
        <v>26</v>
      </c>
      <c r="N83" s="40" t="e">
        <f>#REF!-100</f>
        <v>#REF!</v>
      </c>
      <c r="O83" s="40">
        <f t="shared" si="9"/>
        <v>0</v>
      </c>
      <c r="P83" s="222">
        <f aca="true" t="shared" si="12" ref="P83:P94">M83/L83*100</f>
        <v>100</v>
      </c>
      <c r="Q83" s="39">
        <f t="shared" si="10"/>
        <v>23</v>
      </c>
      <c r="R83" s="39">
        <f t="shared" si="11"/>
        <v>29</v>
      </c>
      <c r="S83" s="256" t="s">
        <v>240</v>
      </c>
    </row>
    <row r="84" spans="1:19" ht="66" customHeight="1">
      <c r="A84" s="329"/>
      <c r="B84" s="323"/>
      <c r="C84" s="453"/>
      <c r="D84" s="268"/>
      <c r="E84" s="268"/>
      <c r="F84" s="268"/>
      <c r="G84" s="204" t="s">
        <v>47</v>
      </c>
      <c r="H84" s="204" t="s">
        <v>185</v>
      </c>
      <c r="I84" s="204" t="s">
        <v>38</v>
      </c>
      <c r="J84" s="204"/>
      <c r="K84" s="183" t="s">
        <v>106</v>
      </c>
      <c r="L84" s="65">
        <v>30</v>
      </c>
      <c r="M84" s="65">
        <v>30</v>
      </c>
      <c r="N84" s="40" t="e">
        <f>#REF!-100</f>
        <v>#REF!</v>
      </c>
      <c r="O84" s="40">
        <f t="shared" si="9"/>
        <v>0</v>
      </c>
      <c r="P84" s="222">
        <f t="shared" si="12"/>
        <v>100</v>
      </c>
      <c r="Q84" s="39">
        <f t="shared" si="10"/>
        <v>27</v>
      </c>
      <c r="R84" s="39">
        <f t="shared" si="11"/>
        <v>33</v>
      </c>
      <c r="S84" s="256" t="s">
        <v>240</v>
      </c>
    </row>
    <row r="85" spans="1:19" ht="69" customHeight="1">
      <c r="A85" s="329"/>
      <c r="B85" s="323"/>
      <c r="C85" s="453"/>
      <c r="D85" s="268"/>
      <c r="E85" s="268"/>
      <c r="F85" s="268"/>
      <c r="G85" s="204" t="s">
        <v>110</v>
      </c>
      <c r="H85" s="204" t="s">
        <v>115</v>
      </c>
      <c r="I85" s="204" t="s">
        <v>38</v>
      </c>
      <c r="J85" s="190"/>
      <c r="K85" s="183" t="s">
        <v>106</v>
      </c>
      <c r="L85" s="65">
        <v>11</v>
      </c>
      <c r="M85" s="65">
        <v>11</v>
      </c>
      <c r="N85" s="40" t="e">
        <f>#REF!-100</f>
        <v>#REF!</v>
      </c>
      <c r="O85" s="40">
        <f t="shared" si="9"/>
        <v>0</v>
      </c>
      <c r="P85" s="222">
        <f t="shared" si="12"/>
        <v>100</v>
      </c>
      <c r="Q85" s="39">
        <f t="shared" si="10"/>
        <v>10</v>
      </c>
      <c r="R85" s="39">
        <f t="shared" si="11"/>
        <v>12</v>
      </c>
      <c r="S85" s="256" t="s">
        <v>240</v>
      </c>
    </row>
    <row r="86" spans="1:19" ht="62.25" customHeight="1">
      <c r="A86" s="329"/>
      <c r="B86" s="323"/>
      <c r="C86" s="453"/>
      <c r="D86" s="268"/>
      <c r="E86" s="268"/>
      <c r="F86" s="268"/>
      <c r="G86" s="204" t="s">
        <v>110</v>
      </c>
      <c r="H86" s="204" t="s">
        <v>115</v>
      </c>
      <c r="I86" s="204" t="s">
        <v>35</v>
      </c>
      <c r="J86" s="190"/>
      <c r="K86" s="183" t="s">
        <v>106</v>
      </c>
      <c r="L86" s="65">
        <v>15</v>
      </c>
      <c r="M86" s="65">
        <v>15</v>
      </c>
      <c r="N86" s="40" t="e">
        <f>#REF!-100</f>
        <v>#REF!</v>
      </c>
      <c r="O86" s="40">
        <f t="shared" si="9"/>
        <v>0</v>
      </c>
      <c r="P86" s="222">
        <f t="shared" si="12"/>
        <v>100</v>
      </c>
      <c r="Q86" s="39">
        <f t="shared" si="10"/>
        <v>14</v>
      </c>
      <c r="R86" s="39">
        <f t="shared" si="11"/>
        <v>17</v>
      </c>
      <c r="S86" s="256" t="s">
        <v>240</v>
      </c>
    </row>
    <row r="87" spans="1:19" ht="71.25" customHeight="1">
      <c r="A87" s="329"/>
      <c r="B87" s="323"/>
      <c r="C87" s="453"/>
      <c r="D87" s="268"/>
      <c r="E87" s="268"/>
      <c r="F87" s="268"/>
      <c r="G87" s="204" t="s">
        <v>110</v>
      </c>
      <c r="H87" s="204" t="s">
        <v>116</v>
      </c>
      <c r="I87" s="204" t="s">
        <v>38</v>
      </c>
      <c r="J87" s="204"/>
      <c r="K87" s="183" t="s">
        <v>106</v>
      </c>
      <c r="L87" s="65">
        <v>11</v>
      </c>
      <c r="M87" s="65">
        <v>11</v>
      </c>
      <c r="N87" s="40" t="e">
        <f>#REF!-100</f>
        <v>#REF!</v>
      </c>
      <c r="O87" s="40">
        <f t="shared" si="9"/>
        <v>0</v>
      </c>
      <c r="P87" s="222">
        <f t="shared" si="12"/>
        <v>100</v>
      </c>
      <c r="Q87" s="39">
        <f t="shared" si="10"/>
        <v>10</v>
      </c>
      <c r="R87" s="39">
        <f t="shared" si="11"/>
        <v>12</v>
      </c>
      <c r="S87" s="256" t="s">
        <v>240</v>
      </c>
    </row>
    <row r="88" spans="1:19" ht="67.5" customHeight="1">
      <c r="A88" s="329"/>
      <c r="B88" s="323"/>
      <c r="C88" s="453"/>
      <c r="D88" s="268"/>
      <c r="E88" s="268"/>
      <c r="F88" s="268"/>
      <c r="G88" s="204" t="s">
        <v>110</v>
      </c>
      <c r="H88" s="204" t="s">
        <v>116</v>
      </c>
      <c r="I88" s="204" t="s">
        <v>35</v>
      </c>
      <c r="J88" s="204"/>
      <c r="K88" s="183" t="s">
        <v>106</v>
      </c>
      <c r="L88" s="65">
        <v>15</v>
      </c>
      <c r="M88" s="65">
        <v>15</v>
      </c>
      <c r="N88" s="40" t="e">
        <f>#REF!-100</f>
        <v>#REF!</v>
      </c>
      <c r="O88" s="40">
        <f t="shared" si="9"/>
        <v>0</v>
      </c>
      <c r="P88" s="222">
        <f t="shared" si="12"/>
        <v>100</v>
      </c>
      <c r="Q88" s="39">
        <f t="shared" si="10"/>
        <v>14</v>
      </c>
      <c r="R88" s="39">
        <f t="shared" si="11"/>
        <v>17</v>
      </c>
      <c r="S88" s="256" t="s">
        <v>240</v>
      </c>
    </row>
    <row r="89" spans="1:19" ht="67.5" customHeight="1">
      <c r="A89" s="329"/>
      <c r="B89" s="323"/>
      <c r="C89" s="453"/>
      <c r="D89" s="268"/>
      <c r="E89" s="268"/>
      <c r="F89" s="268"/>
      <c r="G89" s="204" t="s">
        <v>110</v>
      </c>
      <c r="H89" s="204" t="s">
        <v>117</v>
      </c>
      <c r="I89" s="204" t="s">
        <v>38</v>
      </c>
      <c r="J89" s="204"/>
      <c r="K89" s="183" t="s">
        <v>106</v>
      </c>
      <c r="L89" s="65">
        <v>7</v>
      </c>
      <c r="M89" s="65">
        <v>7</v>
      </c>
      <c r="N89" s="40" t="e">
        <f>#REF!-100</f>
        <v>#REF!</v>
      </c>
      <c r="O89" s="40">
        <f t="shared" si="9"/>
        <v>0</v>
      </c>
      <c r="P89" s="222">
        <f t="shared" si="12"/>
        <v>100</v>
      </c>
      <c r="Q89" s="39">
        <f t="shared" si="10"/>
        <v>6</v>
      </c>
      <c r="R89" s="39">
        <f t="shared" si="11"/>
        <v>8</v>
      </c>
      <c r="S89" s="256" t="s">
        <v>240</v>
      </c>
    </row>
    <row r="90" spans="1:19" ht="65.25" customHeight="1">
      <c r="A90" s="329"/>
      <c r="B90" s="323"/>
      <c r="C90" s="453"/>
      <c r="D90" s="268"/>
      <c r="E90" s="268"/>
      <c r="F90" s="268"/>
      <c r="G90" s="204" t="s">
        <v>110</v>
      </c>
      <c r="H90" s="204" t="s">
        <v>117</v>
      </c>
      <c r="I90" s="204" t="s">
        <v>35</v>
      </c>
      <c r="J90" s="204"/>
      <c r="K90" s="183" t="s">
        <v>106</v>
      </c>
      <c r="L90" s="65">
        <v>12</v>
      </c>
      <c r="M90" s="65">
        <v>12</v>
      </c>
      <c r="N90" s="40" t="e">
        <f>#REF!-100</f>
        <v>#REF!</v>
      </c>
      <c r="O90" s="40">
        <f t="shared" si="9"/>
        <v>0</v>
      </c>
      <c r="P90" s="222">
        <f t="shared" si="12"/>
        <v>100</v>
      </c>
      <c r="Q90" s="39">
        <f t="shared" si="10"/>
        <v>11</v>
      </c>
      <c r="R90" s="39">
        <f t="shared" si="11"/>
        <v>13</v>
      </c>
      <c r="S90" s="256" t="s">
        <v>240</v>
      </c>
    </row>
    <row r="91" spans="1:19" ht="51">
      <c r="A91" s="329"/>
      <c r="B91" s="323"/>
      <c r="C91" s="453"/>
      <c r="D91" s="268"/>
      <c r="E91" s="268"/>
      <c r="F91" s="268"/>
      <c r="G91" s="190" t="s">
        <v>23</v>
      </c>
      <c r="H91" s="204"/>
      <c r="I91" s="66"/>
      <c r="J91" s="209"/>
      <c r="K91" s="183" t="s">
        <v>107</v>
      </c>
      <c r="L91" s="65">
        <v>42</v>
      </c>
      <c r="M91" s="65">
        <v>42</v>
      </c>
      <c r="N91" s="40"/>
      <c r="O91" s="40">
        <f t="shared" si="9"/>
        <v>0</v>
      </c>
      <c r="P91" s="222">
        <f t="shared" si="12"/>
        <v>100</v>
      </c>
      <c r="Q91" s="39">
        <f t="shared" si="10"/>
        <v>38</v>
      </c>
      <c r="R91" s="39">
        <f t="shared" si="11"/>
        <v>46</v>
      </c>
      <c r="S91" s="256" t="s">
        <v>240</v>
      </c>
    </row>
    <row r="92" spans="1:19" ht="25.5">
      <c r="A92" s="329"/>
      <c r="B92" s="323"/>
      <c r="C92" s="453"/>
      <c r="D92" s="268"/>
      <c r="E92" s="268"/>
      <c r="F92" s="268"/>
      <c r="G92" s="190"/>
      <c r="H92" s="204"/>
      <c r="I92" s="66"/>
      <c r="J92" s="209"/>
      <c r="K92" s="183" t="s">
        <v>24</v>
      </c>
      <c r="L92" s="65">
        <v>400</v>
      </c>
      <c r="M92" s="65">
        <v>400</v>
      </c>
      <c r="N92" s="40" t="e">
        <f>#REF!-100</f>
        <v>#REF!</v>
      </c>
      <c r="O92" s="40">
        <f t="shared" si="9"/>
        <v>0</v>
      </c>
      <c r="P92" s="222">
        <f t="shared" si="12"/>
        <v>100</v>
      </c>
      <c r="Q92" s="39">
        <f t="shared" si="10"/>
        <v>360</v>
      </c>
      <c r="R92" s="39">
        <f t="shared" si="11"/>
        <v>440</v>
      </c>
      <c r="S92" s="256" t="s">
        <v>240</v>
      </c>
    </row>
    <row r="93" spans="1:19" ht="38.25">
      <c r="A93" s="329"/>
      <c r="B93" s="323"/>
      <c r="C93" s="453"/>
      <c r="D93" s="268"/>
      <c r="E93" s="268"/>
      <c r="F93" s="268"/>
      <c r="G93" s="306" t="s">
        <v>212</v>
      </c>
      <c r="H93" s="343"/>
      <c r="I93" s="313"/>
      <c r="J93" s="209"/>
      <c r="K93" s="67" t="s">
        <v>13</v>
      </c>
      <c r="L93" s="68">
        <v>1870</v>
      </c>
      <c r="M93" s="68">
        <v>1870</v>
      </c>
      <c r="N93" s="40"/>
      <c r="O93" s="40">
        <f t="shared" si="9"/>
        <v>0</v>
      </c>
      <c r="P93" s="222">
        <f t="shared" si="12"/>
        <v>100</v>
      </c>
      <c r="Q93" s="68">
        <f t="shared" si="10"/>
        <v>1683</v>
      </c>
      <c r="R93" s="68">
        <f t="shared" si="11"/>
        <v>2057</v>
      </c>
      <c r="S93" s="256" t="s">
        <v>240</v>
      </c>
    </row>
    <row r="94" spans="1:19" ht="34.5" customHeight="1" thickBot="1">
      <c r="A94" s="330"/>
      <c r="B94" s="324"/>
      <c r="C94" s="454"/>
      <c r="D94" s="269"/>
      <c r="E94" s="269"/>
      <c r="F94" s="269"/>
      <c r="G94" s="345"/>
      <c r="H94" s="344"/>
      <c r="I94" s="314"/>
      <c r="J94" s="69"/>
      <c r="K94" s="70" t="s">
        <v>232</v>
      </c>
      <c r="L94" s="71">
        <v>75</v>
      </c>
      <c r="M94" s="71">
        <v>75</v>
      </c>
      <c r="N94" s="72" t="e">
        <f>#REF!-100</f>
        <v>#REF!</v>
      </c>
      <c r="O94" s="72">
        <f t="shared" si="9"/>
        <v>0</v>
      </c>
      <c r="P94" s="225">
        <f t="shared" si="12"/>
        <v>100</v>
      </c>
      <c r="Q94" s="73">
        <f t="shared" si="10"/>
        <v>68</v>
      </c>
      <c r="R94" s="73">
        <f t="shared" si="11"/>
        <v>83</v>
      </c>
      <c r="S94" s="259" t="s">
        <v>240</v>
      </c>
    </row>
    <row r="95" spans="1:19" s="21" customFormat="1" ht="32.25" customHeight="1" thickBot="1">
      <c r="A95" s="419"/>
      <c r="B95" s="420"/>
      <c r="C95" s="443">
        <v>756</v>
      </c>
      <c r="D95" s="421" t="s">
        <v>256</v>
      </c>
      <c r="E95" s="422"/>
      <c r="F95" s="422"/>
      <c r="G95" s="422"/>
      <c r="H95" s="422"/>
      <c r="I95" s="422"/>
      <c r="J95" s="422"/>
      <c r="K95" s="422"/>
      <c r="L95" s="422"/>
      <c r="M95" s="422"/>
      <c r="N95" s="422"/>
      <c r="O95" s="24"/>
      <c r="P95" s="74"/>
      <c r="Q95" s="74"/>
      <c r="R95" s="74"/>
      <c r="S95" s="30"/>
    </row>
    <row r="96" spans="1:19" ht="25.5">
      <c r="A96" s="328">
        <v>8</v>
      </c>
      <c r="B96" s="322" t="s">
        <v>2</v>
      </c>
      <c r="C96" s="456">
        <v>756</v>
      </c>
      <c r="D96" s="416">
        <v>28138000</v>
      </c>
      <c r="E96" s="416">
        <v>31267282.52</v>
      </c>
      <c r="F96" s="416">
        <v>31151370.11</v>
      </c>
      <c r="G96" s="305" t="s">
        <v>60</v>
      </c>
      <c r="H96" s="305"/>
      <c r="I96" s="309"/>
      <c r="J96" s="305"/>
      <c r="K96" s="201" t="s">
        <v>14</v>
      </c>
      <c r="L96" s="75">
        <v>19</v>
      </c>
      <c r="M96" s="75">
        <v>19</v>
      </c>
      <c r="N96" s="34" t="e">
        <f>#REF!-100</f>
        <v>#REF!</v>
      </c>
      <c r="O96" s="34">
        <f t="shared" si="9"/>
        <v>0</v>
      </c>
      <c r="P96" s="224">
        <f>M96/L96*100</f>
        <v>100</v>
      </c>
      <c r="Q96" s="33">
        <f t="shared" si="10"/>
        <v>17</v>
      </c>
      <c r="R96" s="33">
        <f t="shared" si="11"/>
        <v>21</v>
      </c>
      <c r="S96" s="257" t="s">
        <v>240</v>
      </c>
    </row>
    <row r="97" spans="1:19" ht="25.5">
      <c r="A97" s="329"/>
      <c r="B97" s="323"/>
      <c r="C97" s="457"/>
      <c r="D97" s="417"/>
      <c r="E97" s="417"/>
      <c r="F97" s="417"/>
      <c r="G97" s="306"/>
      <c r="H97" s="306"/>
      <c r="I97" s="310"/>
      <c r="J97" s="306"/>
      <c r="K97" s="183" t="s">
        <v>13</v>
      </c>
      <c r="L97" s="38">
        <v>470</v>
      </c>
      <c r="M97" s="38">
        <v>470</v>
      </c>
      <c r="N97" s="40" t="e">
        <f>#REF!-100</f>
        <v>#REF!</v>
      </c>
      <c r="O97" s="40">
        <f t="shared" si="9"/>
        <v>0</v>
      </c>
      <c r="P97" s="222">
        <f aca="true" t="shared" si="13" ref="P97:P134">M97/L97*100</f>
        <v>100</v>
      </c>
      <c r="Q97" s="39">
        <f t="shared" si="10"/>
        <v>423</v>
      </c>
      <c r="R97" s="39">
        <f t="shared" si="11"/>
        <v>517</v>
      </c>
      <c r="S97" s="256" t="s">
        <v>240</v>
      </c>
    </row>
    <row r="98" spans="1:19" ht="39" thickBot="1">
      <c r="A98" s="330"/>
      <c r="B98" s="324"/>
      <c r="C98" s="458"/>
      <c r="D98" s="418"/>
      <c r="E98" s="418"/>
      <c r="F98" s="418"/>
      <c r="G98" s="202" t="s">
        <v>49</v>
      </c>
      <c r="H98" s="202" t="s">
        <v>192</v>
      </c>
      <c r="I98" s="77"/>
      <c r="J98" s="202"/>
      <c r="K98" s="78" t="s">
        <v>25</v>
      </c>
      <c r="L98" s="79">
        <v>235</v>
      </c>
      <c r="M98" s="79">
        <v>235</v>
      </c>
      <c r="N98" s="72" t="e">
        <f>#REF!-100</f>
        <v>#REF!</v>
      </c>
      <c r="O98" s="72">
        <f t="shared" si="9"/>
        <v>0</v>
      </c>
      <c r="P98" s="225">
        <f t="shared" si="13"/>
        <v>100</v>
      </c>
      <c r="Q98" s="73">
        <f t="shared" si="10"/>
        <v>212</v>
      </c>
      <c r="R98" s="73">
        <f t="shared" si="11"/>
        <v>259</v>
      </c>
      <c r="S98" s="259" t="s">
        <v>240</v>
      </c>
    </row>
    <row r="99" spans="1:19" ht="25.5">
      <c r="A99" s="328">
        <v>9</v>
      </c>
      <c r="B99" s="340" t="s">
        <v>6</v>
      </c>
      <c r="C99" s="462">
        <v>756</v>
      </c>
      <c r="D99" s="272">
        <v>9537000</v>
      </c>
      <c r="E99" s="272">
        <v>12868557.37</v>
      </c>
      <c r="F99" s="272">
        <v>12726381.06</v>
      </c>
      <c r="G99" s="305" t="s">
        <v>60</v>
      </c>
      <c r="H99" s="305"/>
      <c r="I99" s="309"/>
      <c r="J99" s="305"/>
      <c r="K99" s="189" t="s">
        <v>14</v>
      </c>
      <c r="L99" s="75">
        <v>19</v>
      </c>
      <c r="M99" s="75">
        <v>19</v>
      </c>
      <c r="N99" s="34" t="e">
        <f>#REF!-100</f>
        <v>#REF!</v>
      </c>
      <c r="O99" s="34">
        <f t="shared" si="9"/>
        <v>0</v>
      </c>
      <c r="P99" s="224">
        <f t="shared" si="13"/>
        <v>100</v>
      </c>
      <c r="Q99" s="33">
        <f t="shared" si="10"/>
        <v>17</v>
      </c>
      <c r="R99" s="33">
        <f t="shared" si="11"/>
        <v>21</v>
      </c>
      <c r="S99" s="257" t="s">
        <v>240</v>
      </c>
    </row>
    <row r="100" spans="1:19" ht="25.5">
      <c r="A100" s="329"/>
      <c r="B100" s="341"/>
      <c r="C100" s="463"/>
      <c r="D100" s="273"/>
      <c r="E100" s="273"/>
      <c r="F100" s="273"/>
      <c r="G100" s="306"/>
      <c r="H100" s="306"/>
      <c r="I100" s="310"/>
      <c r="J100" s="306"/>
      <c r="K100" s="183" t="s">
        <v>13</v>
      </c>
      <c r="L100" s="38">
        <v>381</v>
      </c>
      <c r="M100" s="38">
        <v>381</v>
      </c>
      <c r="N100" s="40" t="e">
        <f>#REF!-100</f>
        <v>#REF!</v>
      </c>
      <c r="O100" s="40">
        <f t="shared" si="9"/>
        <v>0</v>
      </c>
      <c r="P100" s="222">
        <f t="shared" si="13"/>
        <v>100</v>
      </c>
      <c r="Q100" s="39">
        <f t="shared" si="10"/>
        <v>343</v>
      </c>
      <c r="R100" s="39">
        <f t="shared" si="11"/>
        <v>419</v>
      </c>
      <c r="S100" s="256" t="s">
        <v>240</v>
      </c>
    </row>
    <row r="101" spans="1:19" ht="51.75" customHeight="1" thickBot="1">
      <c r="A101" s="330"/>
      <c r="B101" s="342"/>
      <c r="C101" s="464"/>
      <c r="D101" s="274"/>
      <c r="E101" s="274"/>
      <c r="F101" s="274"/>
      <c r="G101" s="202" t="s">
        <v>16</v>
      </c>
      <c r="H101" s="202" t="s">
        <v>192</v>
      </c>
      <c r="I101" s="77"/>
      <c r="J101" s="202"/>
      <c r="K101" s="78" t="s">
        <v>98</v>
      </c>
      <c r="L101" s="79">
        <v>155</v>
      </c>
      <c r="M101" s="79">
        <v>155</v>
      </c>
      <c r="N101" s="72" t="e">
        <f>#REF!-100</f>
        <v>#REF!</v>
      </c>
      <c r="O101" s="72">
        <f t="shared" si="9"/>
        <v>0</v>
      </c>
      <c r="P101" s="225">
        <f t="shared" si="13"/>
        <v>100</v>
      </c>
      <c r="Q101" s="73">
        <f t="shared" si="10"/>
        <v>140</v>
      </c>
      <c r="R101" s="73">
        <f t="shared" si="11"/>
        <v>171</v>
      </c>
      <c r="S101" s="259" t="s">
        <v>240</v>
      </c>
    </row>
    <row r="102" spans="1:19" ht="25.5">
      <c r="A102" s="334">
        <v>10</v>
      </c>
      <c r="B102" s="278" t="s">
        <v>179</v>
      </c>
      <c r="C102" s="465">
        <v>756</v>
      </c>
      <c r="D102" s="267">
        <v>6435000</v>
      </c>
      <c r="E102" s="267">
        <v>6390005.76</v>
      </c>
      <c r="F102" s="267">
        <v>6325132.73</v>
      </c>
      <c r="G102" s="292" t="s">
        <v>193</v>
      </c>
      <c r="H102" s="192" t="s">
        <v>62</v>
      </c>
      <c r="I102" s="143"/>
      <c r="J102" s="181"/>
      <c r="K102" s="201" t="s">
        <v>194</v>
      </c>
      <c r="L102" s="33">
        <v>20850</v>
      </c>
      <c r="M102" s="33">
        <v>20876</v>
      </c>
      <c r="N102" s="95" t="e">
        <f>#REF!-100</f>
        <v>#REF!</v>
      </c>
      <c r="O102" s="95">
        <f t="shared" si="9"/>
        <v>-26</v>
      </c>
      <c r="P102" s="224">
        <f t="shared" si="13"/>
        <v>100.12470023980815</v>
      </c>
      <c r="Q102" s="96">
        <f t="shared" si="10"/>
        <v>18765</v>
      </c>
      <c r="R102" s="33">
        <f t="shared" si="11"/>
        <v>22935</v>
      </c>
      <c r="S102" s="257" t="s">
        <v>240</v>
      </c>
    </row>
    <row r="103" spans="1:19" ht="15.75" customHeight="1">
      <c r="A103" s="335"/>
      <c r="B103" s="279"/>
      <c r="C103" s="466"/>
      <c r="D103" s="268"/>
      <c r="E103" s="268"/>
      <c r="F103" s="268"/>
      <c r="G103" s="285"/>
      <c r="H103" s="185" t="s">
        <v>61</v>
      </c>
      <c r="I103" s="81"/>
      <c r="J103" s="180"/>
      <c r="K103" s="183" t="s">
        <v>196</v>
      </c>
      <c r="L103" s="190">
        <v>11</v>
      </c>
      <c r="M103" s="190">
        <v>11</v>
      </c>
      <c r="N103" s="85" t="e">
        <f>#REF!-100</f>
        <v>#REF!</v>
      </c>
      <c r="O103" s="85">
        <f t="shared" si="9"/>
        <v>0</v>
      </c>
      <c r="P103" s="222">
        <f t="shared" si="13"/>
        <v>100</v>
      </c>
      <c r="Q103" s="87">
        <f t="shared" si="10"/>
        <v>10</v>
      </c>
      <c r="R103" s="39">
        <f t="shared" si="11"/>
        <v>12</v>
      </c>
      <c r="S103" s="256" t="s">
        <v>240</v>
      </c>
    </row>
    <row r="104" spans="1:19" ht="25.5">
      <c r="A104" s="335"/>
      <c r="B104" s="279"/>
      <c r="C104" s="466"/>
      <c r="D104" s="268"/>
      <c r="E104" s="268"/>
      <c r="F104" s="268"/>
      <c r="G104" s="285"/>
      <c r="H104" s="193"/>
      <c r="I104" s="81"/>
      <c r="J104" s="180"/>
      <c r="K104" s="183" t="s">
        <v>194</v>
      </c>
      <c r="L104" s="39">
        <v>8100</v>
      </c>
      <c r="M104" s="39">
        <v>8129</v>
      </c>
      <c r="N104" s="85" t="e">
        <f>#REF!-100</f>
        <v>#REF!</v>
      </c>
      <c r="O104" s="85">
        <f aca="true" t="shared" si="14" ref="O104:O125">L104-M104</f>
        <v>-29</v>
      </c>
      <c r="P104" s="222">
        <f t="shared" si="13"/>
        <v>100.35802469135801</v>
      </c>
      <c r="Q104" s="87">
        <f aca="true" t="shared" si="15" ref="Q104:Q126">ROUND(L104-(L104*10/100),0)</f>
        <v>7290</v>
      </c>
      <c r="R104" s="39">
        <f aca="true" t="shared" si="16" ref="R104:R126">ROUND(L104+(L104*10/100),0)</f>
        <v>8910</v>
      </c>
      <c r="S104" s="256" t="s">
        <v>240</v>
      </c>
    </row>
    <row r="105" spans="1:19" ht="25.5">
      <c r="A105" s="335"/>
      <c r="B105" s="279"/>
      <c r="C105" s="466"/>
      <c r="D105" s="268"/>
      <c r="E105" s="268"/>
      <c r="F105" s="268"/>
      <c r="G105" s="284"/>
      <c r="H105" s="183" t="s">
        <v>70</v>
      </c>
      <c r="I105" s="88"/>
      <c r="J105" s="179"/>
      <c r="K105" s="183" t="s">
        <v>194</v>
      </c>
      <c r="L105" s="39">
        <v>23500</v>
      </c>
      <c r="M105" s="39">
        <v>24749</v>
      </c>
      <c r="N105" s="85" t="e">
        <f>#REF!-100</f>
        <v>#REF!</v>
      </c>
      <c r="O105" s="85">
        <f t="shared" si="14"/>
        <v>-1249</v>
      </c>
      <c r="P105" s="222">
        <f t="shared" si="13"/>
        <v>105.31489361702127</v>
      </c>
      <c r="Q105" s="87">
        <f t="shared" si="15"/>
        <v>21150</v>
      </c>
      <c r="R105" s="39">
        <f t="shared" si="16"/>
        <v>25850</v>
      </c>
      <c r="S105" s="256" t="s">
        <v>240</v>
      </c>
    </row>
    <row r="106" spans="1:19" ht="25.5">
      <c r="A106" s="335"/>
      <c r="B106" s="279"/>
      <c r="C106" s="466"/>
      <c r="D106" s="268"/>
      <c r="E106" s="268"/>
      <c r="F106" s="268"/>
      <c r="G106" s="408" t="s">
        <v>63</v>
      </c>
      <c r="H106" s="183" t="s">
        <v>62</v>
      </c>
      <c r="I106" s="90"/>
      <c r="J106" s="178"/>
      <c r="K106" s="183" t="s">
        <v>119</v>
      </c>
      <c r="L106" s="38">
        <v>37</v>
      </c>
      <c r="M106" s="38">
        <v>34</v>
      </c>
      <c r="N106" s="85" t="e">
        <f>#REF!-100</f>
        <v>#REF!</v>
      </c>
      <c r="O106" s="85">
        <f t="shared" si="14"/>
        <v>3</v>
      </c>
      <c r="P106" s="222">
        <f t="shared" si="13"/>
        <v>91.8918918918919</v>
      </c>
      <c r="Q106" s="87">
        <f t="shared" si="15"/>
        <v>33</v>
      </c>
      <c r="R106" s="39">
        <f t="shared" si="16"/>
        <v>41</v>
      </c>
      <c r="S106" s="256" t="s">
        <v>240</v>
      </c>
    </row>
    <row r="107" spans="1:19" ht="25.5">
      <c r="A107" s="335"/>
      <c r="B107" s="279"/>
      <c r="C107" s="466"/>
      <c r="D107" s="268"/>
      <c r="E107" s="268"/>
      <c r="F107" s="268"/>
      <c r="G107" s="286"/>
      <c r="H107" s="185" t="s">
        <v>61</v>
      </c>
      <c r="I107" s="88"/>
      <c r="J107" s="179"/>
      <c r="K107" s="183" t="s">
        <v>197</v>
      </c>
      <c r="L107" s="38">
        <v>11</v>
      </c>
      <c r="M107" s="38">
        <v>11</v>
      </c>
      <c r="N107" s="85" t="e">
        <f>#REF!-100</f>
        <v>#REF!</v>
      </c>
      <c r="O107" s="85">
        <f t="shared" si="14"/>
        <v>0</v>
      </c>
      <c r="P107" s="222">
        <f t="shared" si="13"/>
        <v>100</v>
      </c>
      <c r="Q107" s="87">
        <f t="shared" si="15"/>
        <v>10</v>
      </c>
      <c r="R107" s="39">
        <f t="shared" si="16"/>
        <v>12</v>
      </c>
      <c r="S107" s="256" t="s">
        <v>240</v>
      </c>
    </row>
    <row r="108" spans="1:19" ht="51.75" thickBot="1">
      <c r="A108" s="336"/>
      <c r="B108" s="280"/>
      <c r="C108" s="467"/>
      <c r="D108" s="269"/>
      <c r="E108" s="269"/>
      <c r="F108" s="269"/>
      <c r="G108" s="78" t="s">
        <v>195</v>
      </c>
      <c r="H108" s="78"/>
      <c r="I108" s="91"/>
      <c r="J108" s="194"/>
      <c r="K108" s="78" t="s">
        <v>120</v>
      </c>
      <c r="L108" s="79">
        <v>250</v>
      </c>
      <c r="M108" s="79">
        <v>250</v>
      </c>
      <c r="N108" s="93"/>
      <c r="O108" s="93">
        <f t="shared" si="14"/>
        <v>0</v>
      </c>
      <c r="P108" s="225">
        <f t="shared" si="13"/>
        <v>100</v>
      </c>
      <c r="Q108" s="94">
        <f t="shared" si="15"/>
        <v>225</v>
      </c>
      <c r="R108" s="73">
        <f t="shared" si="16"/>
        <v>275</v>
      </c>
      <c r="S108" s="259" t="s">
        <v>240</v>
      </c>
    </row>
    <row r="109" spans="1:19" ht="25.5">
      <c r="A109" s="334">
        <v>11</v>
      </c>
      <c r="B109" s="278" t="s">
        <v>3</v>
      </c>
      <c r="C109" s="452">
        <v>756</v>
      </c>
      <c r="D109" s="267">
        <v>25797300</v>
      </c>
      <c r="E109" s="267">
        <v>26658332.18</v>
      </c>
      <c r="F109" s="267">
        <v>26594916.13</v>
      </c>
      <c r="G109" s="346" t="s">
        <v>71</v>
      </c>
      <c r="H109" s="32" t="s">
        <v>61</v>
      </c>
      <c r="I109" s="346"/>
      <c r="J109" s="346"/>
      <c r="K109" s="32" t="s">
        <v>24</v>
      </c>
      <c r="L109" s="38">
        <v>13020</v>
      </c>
      <c r="M109" s="38">
        <v>13020</v>
      </c>
      <c r="N109" s="95" t="e">
        <f>#REF!-100</f>
        <v>#REF!</v>
      </c>
      <c r="O109" s="95">
        <f t="shared" si="14"/>
        <v>0</v>
      </c>
      <c r="P109" s="227">
        <f t="shared" si="13"/>
        <v>100</v>
      </c>
      <c r="Q109" s="96">
        <f t="shared" si="15"/>
        <v>11718</v>
      </c>
      <c r="R109" s="33">
        <f t="shared" si="16"/>
        <v>14322</v>
      </c>
      <c r="S109" s="257" t="s">
        <v>240</v>
      </c>
    </row>
    <row r="110" spans="1:19" ht="25.5">
      <c r="A110" s="335"/>
      <c r="B110" s="279"/>
      <c r="C110" s="453"/>
      <c r="D110" s="268"/>
      <c r="E110" s="268"/>
      <c r="F110" s="268"/>
      <c r="G110" s="286"/>
      <c r="H110" s="36" t="s">
        <v>70</v>
      </c>
      <c r="I110" s="286"/>
      <c r="J110" s="286"/>
      <c r="K110" s="36" t="s">
        <v>24</v>
      </c>
      <c r="L110" s="38">
        <v>626889</v>
      </c>
      <c r="M110" s="38">
        <v>626889</v>
      </c>
      <c r="N110" s="85" t="e">
        <f>#REF!-100</f>
        <v>#REF!</v>
      </c>
      <c r="O110" s="85">
        <f t="shared" si="14"/>
        <v>0</v>
      </c>
      <c r="P110" s="222">
        <f t="shared" si="13"/>
        <v>100</v>
      </c>
      <c r="Q110" s="87">
        <f t="shared" si="15"/>
        <v>564200</v>
      </c>
      <c r="R110" s="39">
        <f t="shared" si="16"/>
        <v>689578</v>
      </c>
      <c r="S110" s="256" t="s">
        <v>240</v>
      </c>
    </row>
    <row r="111" spans="1:19" ht="25.5">
      <c r="A111" s="335"/>
      <c r="B111" s="279"/>
      <c r="C111" s="453"/>
      <c r="D111" s="268"/>
      <c r="E111" s="268"/>
      <c r="F111" s="268"/>
      <c r="G111" s="287"/>
      <c r="H111" s="80" t="s">
        <v>62</v>
      </c>
      <c r="I111" s="287"/>
      <c r="J111" s="287"/>
      <c r="K111" s="36" t="s">
        <v>24</v>
      </c>
      <c r="L111" s="38">
        <v>461562</v>
      </c>
      <c r="M111" s="38">
        <v>461562</v>
      </c>
      <c r="N111" s="85" t="e">
        <f>#REF!-100</f>
        <v>#REF!</v>
      </c>
      <c r="O111" s="85">
        <f t="shared" si="14"/>
        <v>0</v>
      </c>
      <c r="P111" s="222">
        <f t="shared" si="13"/>
        <v>100</v>
      </c>
      <c r="Q111" s="87">
        <f t="shared" si="15"/>
        <v>415406</v>
      </c>
      <c r="R111" s="39">
        <f t="shared" si="16"/>
        <v>507718</v>
      </c>
      <c r="S111" s="256" t="s">
        <v>240</v>
      </c>
    </row>
    <row r="112" spans="1:19" ht="25.5">
      <c r="A112" s="335"/>
      <c r="B112" s="279"/>
      <c r="C112" s="453"/>
      <c r="D112" s="268"/>
      <c r="E112" s="268"/>
      <c r="F112" s="268"/>
      <c r="G112" s="36" t="s">
        <v>121</v>
      </c>
      <c r="H112" s="36"/>
      <c r="I112" s="45"/>
      <c r="J112" s="36"/>
      <c r="K112" s="36" t="s">
        <v>12</v>
      </c>
      <c r="L112" s="38">
        <v>2842</v>
      </c>
      <c r="M112" s="38">
        <v>2842</v>
      </c>
      <c r="N112" s="85" t="e">
        <f>#REF!-100</f>
        <v>#REF!</v>
      </c>
      <c r="O112" s="85">
        <f t="shared" si="14"/>
        <v>0</v>
      </c>
      <c r="P112" s="222">
        <f t="shared" si="13"/>
        <v>100</v>
      </c>
      <c r="Q112" s="87">
        <f t="shared" si="15"/>
        <v>2558</v>
      </c>
      <c r="R112" s="39">
        <f t="shared" si="16"/>
        <v>3126</v>
      </c>
      <c r="S112" s="256" t="s">
        <v>240</v>
      </c>
    </row>
    <row r="113" spans="1:19" ht="51.75" thickBot="1">
      <c r="A113" s="336"/>
      <c r="B113" s="280"/>
      <c r="C113" s="454"/>
      <c r="D113" s="269"/>
      <c r="E113" s="269"/>
      <c r="F113" s="269"/>
      <c r="G113" s="78" t="s">
        <v>183</v>
      </c>
      <c r="H113" s="78"/>
      <c r="I113" s="97"/>
      <c r="J113" s="78"/>
      <c r="K113" s="78" t="s">
        <v>104</v>
      </c>
      <c r="L113" s="38">
        <v>4811</v>
      </c>
      <c r="M113" s="38">
        <v>4811</v>
      </c>
      <c r="N113" s="93" t="e">
        <f>#REF!-100</f>
        <v>#REF!</v>
      </c>
      <c r="O113" s="93">
        <f t="shared" si="14"/>
        <v>0</v>
      </c>
      <c r="P113" s="225">
        <f t="shared" si="13"/>
        <v>100</v>
      </c>
      <c r="Q113" s="94">
        <f t="shared" si="15"/>
        <v>4330</v>
      </c>
      <c r="R113" s="73">
        <f t="shared" si="16"/>
        <v>5292</v>
      </c>
      <c r="S113" s="259" t="s">
        <v>240</v>
      </c>
    </row>
    <row r="114" spans="1:19" ht="51">
      <c r="A114" s="334">
        <v>12</v>
      </c>
      <c r="B114" s="322" t="s">
        <v>4</v>
      </c>
      <c r="C114" s="452">
        <v>756</v>
      </c>
      <c r="D114" s="267">
        <v>2999300</v>
      </c>
      <c r="E114" s="267">
        <v>3580137.41</v>
      </c>
      <c r="F114" s="267">
        <v>3496100.82</v>
      </c>
      <c r="G114" s="346" t="s">
        <v>59</v>
      </c>
      <c r="H114" s="346"/>
      <c r="I114" s="366"/>
      <c r="J114" s="371"/>
      <c r="K114" s="32" t="s">
        <v>15</v>
      </c>
      <c r="L114" s="75">
        <v>3</v>
      </c>
      <c r="M114" s="75">
        <v>3</v>
      </c>
      <c r="N114" s="95" t="e">
        <f>#REF!-100</f>
        <v>#REF!</v>
      </c>
      <c r="O114" s="95">
        <f t="shared" si="14"/>
        <v>0</v>
      </c>
      <c r="P114" s="227">
        <f t="shared" si="13"/>
        <v>100</v>
      </c>
      <c r="Q114" s="96">
        <f t="shared" si="15"/>
        <v>3</v>
      </c>
      <c r="R114" s="33">
        <f t="shared" si="16"/>
        <v>3</v>
      </c>
      <c r="S114" s="257" t="s">
        <v>240</v>
      </c>
    </row>
    <row r="115" spans="1:19" ht="25.5">
      <c r="A115" s="335"/>
      <c r="B115" s="323"/>
      <c r="C115" s="453"/>
      <c r="D115" s="268"/>
      <c r="E115" s="268"/>
      <c r="F115" s="268"/>
      <c r="G115" s="287"/>
      <c r="H115" s="287"/>
      <c r="I115" s="367"/>
      <c r="J115" s="318"/>
      <c r="K115" s="36" t="s">
        <v>13</v>
      </c>
      <c r="L115" s="38">
        <v>360</v>
      </c>
      <c r="M115" s="38">
        <v>360</v>
      </c>
      <c r="N115" s="85" t="e">
        <f>#REF!-100</f>
        <v>#REF!</v>
      </c>
      <c r="O115" s="85">
        <f t="shared" si="14"/>
        <v>0</v>
      </c>
      <c r="P115" s="222">
        <f t="shared" si="13"/>
        <v>100</v>
      </c>
      <c r="Q115" s="87">
        <f t="shared" si="15"/>
        <v>324</v>
      </c>
      <c r="R115" s="39">
        <f t="shared" si="16"/>
        <v>396</v>
      </c>
      <c r="S115" s="256" t="s">
        <v>240</v>
      </c>
    </row>
    <row r="116" spans="1:19" ht="51.75" thickBot="1">
      <c r="A116" s="336"/>
      <c r="B116" s="324"/>
      <c r="C116" s="454"/>
      <c r="D116" s="269"/>
      <c r="E116" s="269"/>
      <c r="F116" s="269"/>
      <c r="G116" s="78" t="s">
        <v>16</v>
      </c>
      <c r="H116" s="78" t="s">
        <v>103</v>
      </c>
      <c r="I116" s="98"/>
      <c r="J116" s="99"/>
      <c r="K116" s="99" t="s">
        <v>98</v>
      </c>
      <c r="L116" s="100">
        <v>19</v>
      </c>
      <c r="M116" s="100">
        <v>19</v>
      </c>
      <c r="N116" s="93" t="e">
        <f>#REF!-100</f>
        <v>#REF!</v>
      </c>
      <c r="O116" s="93">
        <f t="shared" si="14"/>
        <v>0</v>
      </c>
      <c r="P116" s="225">
        <f t="shared" si="13"/>
        <v>100</v>
      </c>
      <c r="Q116" s="94">
        <f t="shared" si="15"/>
        <v>17</v>
      </c>
      <c r="R116" s="73">
        <f t="shared" si="16"/>
        <v>21</v>
      </c>
      <c r="S116" s="259" t="s">
        <v>240</v>
      </c>
    </row>
    <row r="117" spans="1:19" ht="27.75" customHeight="1">
      <c r="A117" s="334">
        <v>13</v>
      </c>
      <c r="B117" s="278" t="s">
        <v>100</v>
      </c>
      <c r="C117" s="452">
        <v>756</v>
      </c>
      <c r="D117" s="267">
        <v>30375500</v>
      </c>
      <c r="E117" s="267">
        <v>34246725.82</v>
      </c>
      <c r="F117" s="267">
        <v>34178283.51</v>
      </c>
      <c r="G117" s="49" t="s">
        <v>190</v>
      </c>
      <c r="H117" s="101" t="s">
        <v>54</v>
      </c>
      <c r="I117" s="102"/>
      <c r="J117" s="101"/>
      <c r="K117" s="32" t="s">
        <v>213</v>
      </c>
      <c r="L117" s="103">
        <v>23603</v>
      </c>
      <c r="M117" s="103">
        <v>23603</v>
      </c>
      <c r="N117" s="95" t="e">
        <f>#REF!-100</f>
        <v>#REF!</v>
      </c>
      <c r="O117" s="95">
        <f t="shared" si="14"/>
        <v>0</v>
      </c>
      <c r="P117" s="227">
        <f t="shared" si="13"/>
        <v>100</v>
      </c>
      <c r="Q117" s="96">
        <f t="shared" si="15"/>
        <v>21243</v>
      </c>
      <c r="R117" s="33">
        <f t="shared" si="16"/>
        <v>25963</v>
      </c>
      <c r="S117" s="257" t="s">
        <v>240</v>
      </c>
    </row>
    <row r="118" spans="1:19" ht="25.5" customHeight="1">
      <c r="A118" s="335"/>
      <c r="B118" s="279"/>
      <c r="C118" s="453"/>
      <c r="D118" s="268"/>
      <c r="E118" s="268"/>
      <c r="F118" s="268"/>
      <c r="G118" s="82" t="s">
        <v>190</v>
      </c>
      <c r="H118" s="104" t="s">
        <v>58</v>
      </c>
      <c r="I118" s="105"/>
      <c r="J118" s="104"/>
      <c r="K118" s="36" t="s">
        <v>213</v>
      </c>
      <c r="L118" s="106">
        <v>15687</v>
      </c>
      <c r="M118" s="106">
        <v>15687</v>
      </c>
      <c r="N118" s="85" t="e">
        <f>#REF!-100</f>
        <v>#REF!</v>
      </c>
      <c r="O118" s="85">
        <f t="shared" si="14"/>
        <v>0</v>
      </c>
      <c r="P118" s="222">
        <f t="shared" si="13"/>
        <v>100</v>
      </c>
      <c r="Q118" s="87">
        <f t="shared" si="15"/>
        <v>14118</v>
      </c>
      <c r="R118" s="39">
        <f t="shared" si="16"/>
        <v>17256</v>
      </c>
      <c r="S118" s="256" t="s">
        <v>240</v>
      </c>
    </row>
    <row r="119" spans="1:19" ht="38.25">
      <c r="A119" s="335"/>
      <c r="B119" s="279"/>
      <c r="C119" s="453"/>
      <c r="D119" s="268"/>
      <c r="E119" s="268"/>
      <c r="F119" s="268"/>
      <c r="G119" s="43" t="s">
        <v>51</v>
      </c>
      <c r="H119" s="104" t="s">
        <v>52</v>
      </c>
      <c r="I119" s="105"/>
      <c r="J119" s="104"/>
      <c r="K119" s="36" t="s">
        <v>213</v>
      </c>
      <c r="L119" s="106">
        <v>33054</v>
      </c>
      <c r="M119" s="106">
        <v>33054</v>
      </c>
      <c r="N119" s="85" t="e">
        <f>#REF!-100</f>
        <v>#REF!</v>
      </c>
      <c r="O119" s="85">
        <f t="shared" si="14"/>
        <v>0</v>
      </c>
      <c r="P119" s="222">
        <f t="shared" si="13"/>
        <v>100</v>
      </c>
      <c r="Q119" s="87">
        <f t="shared" si="15"/>
        <v>29749</v>
      </c>
      <c r="R119" s="39">
        <f t="shared" si="16"/>
        <v>36359</v>
      </c>
      <c r="S119" s="256" t="s">
        <v>240</v>
      </c>
    </row>
    <row r="120" spans="1:19" ht="24" customHeight="1">
      <c r="A120" s="335"/>
      <c r="B120" s="279"/>
      <c r="C120" s="453"/>
      <c r="D120" s="268"/>
      <c r="E120" s="268"/>
      <c r="F120" s="268"/>
      <c r="G120" s="82" t="s">
        <v>190</v>
      </c>
      <c r="H120" s="104" t="s">
        <v>57</v>
      </c>
      <c r="I120" s="105"/>
      <c r="J120" s="104"/>
      <c r="K120" s="36" t="s">
        <v>213</v>
      </c>
      <c r="L120" s="106">
        <v>9138</v>
      </c>
      <c r="M120" s="106">
        <v>9138</v>
      </c>
      <c r="N120" s="85" t="e">
        <f>#REF!-100</f>
        <v>#REF!</v>
      </c>
      <c r="O120" s="85">
        <f t="shared" si="14"/>
        <v>0</v>
      </c>
      <c r="P120" s="222">
        <f t="shared" si="13"/>
        <v>100</v>
      </c>
      <c r="Q120" s="87">
        <f t="shared" si="15"/>
        <v>8224</v>
      </c>
      <c r="R120" s="39">
        <f t="shared" si="16"/>
        <v>10052</v>
      </c>
      <c r="S120" s="256" t="s">
        <v>240</v>
      </c>
    </row>
    <row r="121" spans="1:19" ht="38.25">
      <c r="A121" s="335"/>
      <c r="B121" s="279"/>
      <c r="C121" s="453"/>
      <c r="D121" s="268"/>
      <c r="E121" s="268"/>
      <c r="F121" s="268"/>
      <c r="G121" s="46" t="s">
        <v>51</v>
      </c>
      <c r="H121" s="104" t="s">
        <v>55</v>
      </c>
      <c r="I121" s="105"/>
      <c r="J121" s="104"/>
      <c r="K121" s="36" t="s">
        <v>213</v>
      </c>
      <c r="L121" s="106">
        <v>20954</v>
      </c>
      <c r="M121" s="106">
        <v>20954</v>
      </c>
      <c r="N121" s="85" t="e">
        <f>#REF!-100</f>
        <v>#REF!</v>
      </c>
      <c r="O121" s="85">
        <f t="shared" si="14"/>
        <v>0</v>
      </c>
      <c r="P121" s="222">
        <f t="shared" si="13"/>
        <v>100</v>
      </c>
      <c r="Q121" s="87">
        <f t="shared" si="15"/>
        <v>18859</v>
      </c>
      <c r="R121" s="39">
        <f t="shared" si="16"/>
        <v>23049</v>
      </c>
      <c r="S121" s="256" t="s">
        <v>240</v>
      </c>
    </row>
    <row r="122" spans="1:19" ht="38.25">
      <c r="A122" s="335"/>
      <c r="B122" s="279"/>
      <c r="C122" s="453"/>
      <c r="D122" s="268"/>
      <c r="E122" s="268"/>
      <c r="F122" s="268"/>
      <c r="G122" s="46" t="s">
        <v>51</v>
      </c>
      <c r="H122" s="104" t="s">
        <v>99</v>
      </c>
      <c r="I122" s="105"/>
      <c r="J122" s="104"/>
      <c r="K122" s="36" t="s">
        <v>213</v>
      </c>
      <c r="L122" s="106">
        <v>30416</v>
      </c>
      <c r="M122" s="106">
        <v>30416</v>
      </c>
      <c r="N122" s="85" t="e">
        <f>#REF!-100</f>
        <v>#REF!</v>
      </c>
      <c r="O122" s="85">
        <f t="shared" si="14"/>
        <v>0</v>
      </c>
      <c r="P122" s="222">
        <f t="shared" si="13"/>
        <v>100</v>
      </c>
      <c r="Q122" s="87">
        <f t="shared" si="15"/>
        <v>27374</v>
      </c>
      <c r="R122" s="39">
        <f t="shared" si="16"/>
        <v>33458</v>
      </c>
      <c r="S122" s="256" t="s">
        <v>240</v>
      </c>
    </row>
    <row r="123" spans="1:19" ht="38.25">
      <c r="A123" s="335"/>
      <c r="B123" s="279"/>
      <c r="C123" s="453"/>
      <c r="D123" s="268"/>
      <c r="E123" s="268"/>
      <c r="F123" s="268"/>
      <c r="G123" s="46" t="s">
        <v>51</v>
      </c>
      <c r="H123" s="104" t="s">
        <v>56</v>
      </c>
      <c r="I123" s="105"/>
      <c r="J123" s="104"/>
      <c r="K123" s="36" t="s">
        <v>213</v>
      </c>
      <c r="L123" s="106">
        <v>29682</v>
      </c>
      <c r="M123" s="106">
        <v>29682</v>
      </c>
      <c r="N123" s="85"/>
      <c r="O123" s="85">
        <f t="shared" si="14"/>
        <v>0</v>
      </c>
      <c r="P123" s="222">
        <f t="shared" si="13"/>
        <v>100</v>
      </c>
      <c r="Q123" s="87">
        <f t="shared" si="15"/>
        <v>26714</v>
      </c>
      <c r="R123" s="39">
        <f t="shared" si="16"/>
        <v>32650</v>
      </c>
      <c r="S123" s="256" t="s">
        <v>240</v>
      </c>
    </row>
    <row r="124" spans="1:19" ht="39" thickBot="1">
      <c r="A124" s="335"/>
      <c r="B124" s="279"/>
      <c r="C124" s="453"/>
      <c r="D124" s="268"/>
      <c r="E124" s="268"/>
      <c r="F124" s="268"/>
      <c r="G124" s="46" t="s">
        <v>22</v>
      </c>
      <c r="H124" s="107" t="s">
        <v>236</v>
      </c>
      <c r="I124" s="108"/>
      <c r="J124" s="109"/>
      <c r="K124" s="50" t="s">
        <v>213</v>
      </c>
      <c r="L124" s="110">
        <v>3314</v>
      </c>
      <c r="M124" s="110">
        <v>3314</v>
      </c>
      <c r="N124" s="85"/>
      <c r="O124" s="85">
        <f t="shared" si="14"/>
        <v>0</v>
      </c>
      <c r="P124" s="223">
        <f t="shared" si="13"/>
        <v>100</v>
      </c>
      <c r="Q124" s="111">
        <f t="shared" si="15"/>
        <v>2983</v>
      </c>
      <c r="R124" s="48">
        <f t="shared" si="16"/>
        <v>3645</v>
      </c>
      <c r="S124" s="264" t="s">
        <v>240</v>
      </c>
    </row>
    <row r="125" spans="1:19" ht="38.25">
      <c r="A125" s="328">
        <v>14</v>
      </c>
      <c r="B125" s="322" t="s">
        <v>101</v>
      </c>
      <c r="C125" s="452">
        <v>756</v>
      </c>
      <c r="D125" s="267">
        <v>40555200</v>
      </c>
      <c r="E125" s="267">
        <v>46243065.09</v>
      </c>
      <c r="F125" s="267">
        <v>46236020.87</v>
      </c>
      <c r="G125" s="189" t="s">
        <v>51</v>
      </c>
      <c r="H125" s="101" t="s">
        <v>54</v>
      </c>
      <c r="I125" s="101"/>
      <c r="J125" s="101"/>
      <c r="K125" s="201" t="s">
        <v>213</v>
      </c>
      <c r="L125" s="103">
        <v>31946</v>
      </c>
      <c r="M125" s="103">
        <v>31946</v>
      </c>
      <c r="N125" s="34" t="e">
        <f>#REF!-100</f>
        <v>#REF!</v>
      </c>
      <c r="O125" s="112">
        <f t="shared" si="14"/>
        <v>0</v>
      </c>
      <c r="P125" s="224">
        <f t="shared" si="13"/>
        <v>100</v>
      </c>
      <c r="Q125" s="96">
        <f t="shared" si="15"/>
        <v>28751</v>
      </c>
      <c r="R125" s="33">
        <f t="shared" si="16"/>
        <v>35141</v>
      </c>
      <c r="S125" s="257" t="s">
        <v>240</v>
      </c>
    </row>
    <row r="126" spans="1:19" ht="38.25">
      <c r="A126" s="329"/>
      <c r="B126" s="323"/>
      <c r="C126" s="453"/>
      <c r="D126" s="268"/>
      <c r="E126" s="268"/>
      <c r="F126" s="268"/>
      <c r="G126" s="190" t="s">
        <v>51</v>
      </c>
      <c r="H126" s="104" t="s">
        <v>53</v>
      </c>
      <c r="I126" s="104"/>
      <c r="J126" s="104"/>
      <c r="K126" s="183" t="s">
        <v>213</v>
      </c>
      <c r="L126" s="113">
        <v>15410</v>
      </c>
      <c r="M126" s="113">
        <v>15410</v>
      </c>
      <c r="N126" s="40" t="e">
        <f>#REF!-100</f>
        <v>#REF!</v>
      </c>
      <c r="O126" s="114">
        <f aca="true" t="shared" si="17" ref="O126:O190">L126-M126</f>
        <v>0</v>
      </c>
      <c r="P126" s="222">
        <f t="shared" si="13"/>
        <v>100</v>
      </c>
      <c r="Q126" s="87">
        <f t="shared" si="15"/>
        <v>13869</v>
      </c>
      <c r="R126" s="39">
        <f t="shared" si="16"/>
        <v>16951</v>
      </c>
      <c r="S126" s="256" t="s">
        <v>240</v>
      </c>
    </row>
    <row r="127" spans="1:19" ht="38.25">
      <c r="A127" s="329"/>
      <c r="B127" s="323"/>
      <c r="C127" s="453"/>
      <c r="D127" s="268"/>
      <c r="E127" s="268"/>
      <c r="F127" s="268"/>
      <c r="G127" s="190" t="s">
        <v>51</v>
      </c>
      <c r="H127" s="104" t="s">
        <v>57</v>
      </c>
      <c r="I127" s="104"/>
      <c r="J127" s="104"/>
      <c r="K127" s="183" t="s">
        <v>213</v>
      </c>
      <c r="L127" s="113">
        <v>30469</v>
      </c>
      <c r="M127" s="113">
        <v>30469</v>
      </c>
      <c r="N127" s="40" t="e">
        <f>#REF!-100</f>
        <v>#REF!</v>
      </c>
      <c r="O127" s="114">
        <f t="shared" si="17"/>
        <v>0</v>
      </c>
      <c r="P127" s="222">
        <f t="shared" si="13"/>
        <v>100</v>
      </c>
      <c r="Q127" s="87">
        <f aca="true" t="shared" si="18" ref="Q127:Q191">ROUND(L127-(L127*10/100),0)</f>
        <v>27422</v>
      </c>
      <c r="R127" s="39">
        <f aca="true" t="shared" si="19" ref="R127:R191">ROUND(L127+(L127*10/100),0)</f>
        <v>33516</v>
      </c>
      <c r="S127" s="256" t="s">
        <v>240</v>
      </c>
    </row>
    <row r="128" spans="1:19" ht="38.25">
      <c r="A128" s="329"/>
      <c r="B128" s="323"/>
      <c r="C128" s="453"/>
      <c r="D128" s="268"/>
      <c r="E128" s="268"/>
      <c r="F128" s="268"/>
      <c r="G128" s="190" t="s">
        <v>51</v>
      </c>
      <c r="H128" s="104" t="s">
        <v>52</v>
      </c>
      <c r="I128" s="104"/>
      <c r="J128" s="104"/>
      <c r="K128" s="183" t="s">
        <v>213</v>
      </c>
      <c r="L128" s="113">
        <v>21086</v>
      </c>
      <c r="M128" s="113">
        <v>21086</v>
      </c>
      <c r="N128" s="40" t="e">
        <f>#REF!-100</f>
        <v>#REF!</v>
      </c>
      <c r="O128" s="114">
        <f t="shared" si="17"/>
        <v>0</v>
      </c>
      <c r="P128" s="222">
        <f t="shared" si="13"/>
        <v>100</v>
      </c>
      <c r="Q128" s="87">
        <f t="shared" si="18"/>
        <v>18977</v>
      </c>
      <c r="R128" s="39">
        <f t="shared" si="19"/>
        <v>23195</v>
      </c>
      <c r="S128" s="256" t="s">
        <v>240</v>
      </c>
    </row>
    <row r="129" spans="1:19" ht="38.25">
      <c r="A129" s="329"/>
      <c r="B129" s="323"/>
      <c r="C129" s="453"/>
      <c r="D129" s="268"/>
      <c r="E129" s="268"/>
      <c r="F129" s="268"/>
      <c r="G129" s="190" t="s">
        <v>51</v>
      </c>
      <c r="H129" s="104" t="s">
        <v>50</v>
      </c>
      <c r="I129" s="104"/>
      <c r="J129" s="104"/>
      <c r="K129" s="183" t="s">
        <v>213</v>
      </c>
      <c r="L129" s="113">
        <v>42429</v>
      </c>
      <c r="M129" s="113">
        <v>42429</v>
      </c>
      <c r="N129" s="40" t="e">
        <f>#REF!-100</f>
        <v>#REF!</v>
      </c>
      <c r="O129" s="114">
        <f t="shared" si="17"/>
        <v>0</v>
      </c>
      <c r="P129" s="222">
        <f t="shared" si="13"/>
        <v>100</v>
      </c>
      <c r="Q129" s="87">
        <f t="shared" si="18"/>
        <v>38186</v>
      </c>
      <c r="R129" s="39">
        <f t="shared" si="19"/>
        <v>46672</v>
      </c>
      <c r="S129" s="256" t="s">
        <v>240</v>
      </c>
    </row>
    <row r="130" spans="1:19" ht="38.25">
      <c r="A130" s="329"/>
      <c r="B130" s="323"/>
      <c r="C130" s="453"/>
      <c r="D130" s="268"/>
      <c r="E130" s="268"/>
      <c r="F130" s="268"/>
      <c r="G130" s="190" t="s">
        <v>51</v>
      </c>
      <c r="H130" s="104" t="s">
        <v>55</v>
      </c>
      <c r="I130" s="104"/>
      <c r="J130" s="104"/>
      <c r="K130" s="183" t="s">
        <v>213</v>
      </c>
      <c r="L130" s="113">
        <v>17636</v>
      </c>
      <c r="M130" s="113">
        <v>17636</v>
      </c>
      <c r="N130" s="40" t="e">
        <f>#REF!-100</f>
        <v>#REF!</v>
      </c>
      <c r="O130" s="114">
        <f t="shared" si="17"/>
        <v>0</v>
      </c>
      <c r="P130" s="222">
        <f t="shared" si="13"/>
        <v>100</v>
      </c>
      <c r="Q130" s="87">
        <f t="shared" si="18"/>
        <v>15872</v>
      </c>
      <c r="R130" s="39">
        <f t="shared" si="19"/>
        <v>19400</v>
      </c>
      <c r="S130" s="256" t="s">
        <v>240</v>
      </c>
    </row>
    <row r="131" spans="1:19" ht="38.25">
      <c r="A131" s="329"/>
      <c r="B131" s="323"/>
      <c r="C131" s="453"/>
      <c r="D131" s="268"/>
      <c r="E131" s="268"/>
      <c r="F131" s="268"/>
      <c r="G131" s="190" t="s">
        <v>51</v>
      </c>
      <c r="H131" s="104" t="s">
        <v>56</v>
      </c>
      <c r="I131" s="104"/>
      <c r="J131" s="104"/>
      <c r="K131" s="183" t="s">
        <v>213</v>
      </c>
      <c r="L131" s="113">
        <v>30186</v>
      </c>
      <c r="M131" s="113">
        <v>30186</v>
      </c>
      <c r="N131" s="40"/>
      <c r="O131" s="114">
        <f t="shared" si="17"/>
        <v>0</v>
      </c>
      <c r="P131" s="222">
        <f t="shared" si="13"/>
        <v>100</v>
      </c>
      <c r="Q131" s="87">
        <f t="shared" si="18"/>
        <v>27167</v>
      </c>
      <c r="R131" s="39">
        <f t="shared" si="19"/>
        <v>33205</v>
      </c>
      <c r="S131" s="256" t="s">
        <v>240</v>
      </c>
    </row>
    <row r="132" spans="1:19" ht="39" thickBot="1">
      <c r="A132" s="330"/>
      <c r="B132" s="324"/>
      <c r="C132" s="454"/>
      <c r="D132" s="269"/>
      <c r="E132" s="269"/>
      <c r="F132" s="269"/>
      <c r="G132" s="202" t="s">
        <v>22</v>
      </c>
      <c r="H132" s="69" t="s">
        <v>236</v>
      </c>
      <c r="I132" s="69"/>
      <c r="J132" s="202"/>
      <c r="K132" s="78" t="s">
        <v>213</v>
      </c>
      <c r="L132" s="115">
        <v>39873</v>
      </c>
      <c r="M132" s="115">
        <v>39873</v>
      </c>
      <c r="N132" s="72" t="e">
        <f>#REF!-100</f>
        <v>#REF!</v>
      </c>
      <c r="O132" s="116">
        <f t="shared" si="17"/>
        <v>0</v>
      </c>
      <c r="P132" s="225">
        <f t="shared" si="13"/>
        <v>100</v>
      </c>
      <c r="Q132" s="94">
        <f t="shared" si="18"/>
        <v>35886</v>
      </c>
      <c r="R132" s="73">
        <f t="shared" si="19"/>
        <v>43860</v>
      </c>
      <c r="S132" s="259" t="s">
        <v>240</v>
      </c>
    </row>
    <row r="133" spans="1:19" ht="51">
      <c r="A133" s="328">
        <v>15</v>
      </c>
      <c r="B133" s="322" t="s">
        <v>102</v>
      </c>
      <c r="C133" s="452">
        <v>756</v>
      </c>
      <c r="D133" s="267">
        <v>11479300</v>
      </c>
      <c r="E133" s="267">
        <v>12867097.57</v>
      </c>
      <c r="F133" s="267">
        <v>12789813.63</v>
      </c>
      <c r="G133" s="49" t="s">
        <v>233</v>
      </c>
      <c r="H133" s="101" t="s">
        <v>234</v>
      </c>
      <c r="I133" s="101" t="s">
        <v>191</v>
      </c>
      <c r="J133" s="64"/>
      <c r="K133" s="32" t="s">
        <v>213</v>
      </c>
      <c r="L133" s="103">
        <v>200317</v>
      </c>
      <c r="M133" s="103">
        <v>200317</v>
      </c>
      <c r="N133" s="34" t="e">
        <f>#REF!-100</f>
        <v>#REF!</v>
      </c>
      <c r="O133" s="112">
        <f t="shared" si="17"/>
        <v>0</v>
      </c>
      <c r="P133" s="227">
        <f t="shared" si="13"/>
        <v>100</v>
      </c>
      <c r="Q133" s="96">
        <f t="shared" si="18"/>
        <v>180285</v>
      </c>
      <c r="R133" s="33">
        <f t="shared" si="19"/>
        <v>220349</v>
      </c>
      <c r="S133" s="257" t="s">
        <v>240</v>
      </c>
    </row>
    <row r="134" spans="1:19" ht="39" thickBot="1">
      <c r="A134" s="330"/>
      <c r="B134" s="324"/>
      <c r="C134" s="454"/>
      <c r="D134" s="269"/>
      <c r="E134" s="269"/>
      <c r="F134" s="269"/>
      <c r="G134" s="76" t="s">
        <v>22</v>
      </c>
      <c r="H134" s="69" t="s">
        <v>235</v>
      </c>
      <c r="I134" s="69"/>
      <c r="J134" s="76"/>
      <c r="K134" s="78" t="s">
        <v>213</v>
      </c>
      <c r="L134" s="115">
        <v>6478</v>
      </c>
      <c r="M134" s="115">
        <v>6478</v>
      </c>
      <c r="N134" s="72" t="e">
        <f>#REF!-100</f>
        <v>#REF!</v>
      </c>
      <c r="O134" s="116">
        <f t="shared" si="17"/>
        <v>0</v>
      </c>
      <c r="P134" s="225">
        <f t="shared" si="13"/>
        <v>100</v>
      </c>
      <c r="Q134" s="94">
        <f t="shared" si="18"/>
        <v>5830</v>
      </c>
      <c r="R134" s="73">
        <f t="shared" si="19"/>
        <v>7126</v>
      </c>
      <c r="S134" s="259" t="s">
        <v>240</v>
      </c>
    </row>
    <row r="135" spans="1:19" s="20" customFormat="1" ht="27.75" customHeight="1" thickBot="1">
      <c r="A135" s="375"/>
      <c r="B135" s="376"/>
      <c r="C135" s="444">
        <v>775</v>
      </c>
      <c r="D135" s="411" t="s">
        <v>255</v>
      </c>
      <c r="E135" s="412"/>
      <c r="F135" s="412"/>
      <c r="G135" s="412"/>
      <c r="H135" s="412"/>
      <c r="I135" s="412"/>
      <c r="J135" s="412"/>
      <c r="K135" s="412"/>
      <c r="L135" s="412"/>
      <c r="M135" s="412"/>
      <c r="N135" s="412"/>
      <c r="O135" s="245"/>
      <c r="P135" s="246"/>
      <c r="Q135" s="245"/>
      <c r="R135" s="245"/>
      <c r="S135" s="25"/>
    </row>
    <row r="136" spans="1:19" ht="12.75" customHeight="1">
      <c r="A136" s="372">
        <v>16</v>
      </c>
      <c r="B136" s="368" t="s">
        <v>178</v>
      </c>
      <c r="C136" s="468">
        <v>775</v>
      </c>
      <c r="D136" s="267">
        <v>17873300</v>
      </c>
      <c r="E136" s="267">
        <v>19256417.24</v>
      </c>
      <c r="F136" s="267">
        <v>19112663.7</v>
      </c>
      <c r="G136" s="191" t="s">
        <v>138</v>
      </c>
      <c r="H136" s="347" t="s">
        <v>218</v>
      </c>
      <c r="I136" s="191" t="s">
        <v>132</v>
      </c>
      <c r="J136" s="191" t="s">
        <v>133</v>
      </c>
      <c r="K136" s="53" t="s">
        <v>136</v>
      </c>
      <c r="L136" s="126">
        <v>20</v>
      </c>
      <c r="M136" s="126">
        <v>20</v>
      </c>
      <c r="N136" s="127">
        <f>M136/L136*100-100</f>
        <v>0</v>
      </c>
      <c r="O136" s="127">
        <f t="shared" si="17"/>
        <v>0</v>
      </c>
      <c r="P136" s="247"/>
      <c r="Q136" s="56">
        <f t="shared" si="18"/>
        <v>18</v>
      </c>
      <c r="R136" s="56">
        <f t="shared" si="19"/>
        <v>22</v>
      </c>
      <c r="S136" s="261" t="s">
        <v>240</v>
      </c>
    </row>
    <row r="137" spans="1:19" ht="15" customHeight="1">
      <c r="A137" s="373"/>
      <c r="B137" s="369"/>
      <c r="C137" s="469"/>
      <c r="D137" s="268"/>
      <c r="E137" s="268"/>
      <c r="F137" s="268"/>
      <c r="G137" s="186"/>
      <c r="H137" s="302"/>
      <c r="I137" s="177"/>
      <c r="J137" s="177"/>
      <c r="K137" s="61" t="s">
        <v>199</v>
      </c>
      <c r="L137" s="60">
        <v>2570</v>
      </c>
      <c r="M137" s="60">
        <v>2570</v>
      </c>
      <c r="N137" s="128">
        <f aca="true" t="shared" si="20" ref="N137:N196">M137/L137*100-100</f>
        <v>0</v>
      </c>
      <c r="O137" s="128">
        <f t="shared" si="17"/>
        <v>0</v>
      </c>
      <c r="P137" s="229"/>
      <c r="Q137" s="60">
        <f t="shared" si="18"/>
        <v>2313</v>
      </c>
      <c r="R137" s="60">
        <f t="shared" si="19"/>
        <v>2827</v>
      </c>
      <c r="S137" s="262" t="s">
        <v>240</v>
      </c>
    </row>
    <row r="138" spans="1:19" ht="13.5" customHeight="1">
      <c r="A138" s="373"/>
      <c r="B138" s="369"/>
      <c r="C138" s="469"/>
      <c r="D138" s="268"/>
      <c r="E138" s="268"/>
      <c r="F138" s="268"/>
      <c r="G138" s="186"/>
      <c r="H138" s="176" t="s">
        <v>218</v>
      </c>
      <c r="I138" s="304" t="s">
        <v>220</v>
      </c>
      <c r="J138" s="176" t="s">
        <v>133</v>
      </c>
      <c r="K138" s="61" t="s">
        <v>136</v>
      </c>
      <c r="L138" s="184">
        <v>64</v>
      </c>
      <c r="M138" s="184">
        <v>63</v>
      </c>
      <c r="N138" s="128">
        <f t="shared" si="20"/>
        <v>-1.5625</v>
      </c>
      <c r="O138" s="128">
        <f t="shared" si="17"/>
        <v>1</v>
      </c>
      <c r="P138" s="229"/>
      <c r="Q138" s="60">
        <f t="shared" si="18"/>
        <v>58</v>
      </c>
      <c r="R138" s="60">
        <f t="shared" si="19"/>
        <v>70</v>
      </c>
      <c r="S138" s="262" t="s">
        <v>240</v>
      </c>
    </row>
    <row r="139" spans="1:19" ht="15.75" customHeight="1">
      <c r="A139" s="373"/>
      <c r="B139" s="369"/>
      <c r="C139" s="469"/>
      <c r="D139" s="268"/>
      <c r="E139" s="268"/>
      <c r="F139" s="268"/>
      <c r="G139" s="186"/>
      <c r="H139" s="186"/>
      <c r="I139" s="302"/>
      <c r="J139" s="177"/>
      <c r="K139" s="61" t="s">
        <v>199</v>
      </c>
      <c r="L139" s="60">
        <v>7650</v>
      </c>
      <c r="M139" s="60">
        <v>7650</v>
      </c>
      <c r="N139" s="128">
        <f t="shared" si="20"/>
        <v>0</v>
      </c>
      <c r="O139" s="128">
        <f t="shared" si="17"/>
        <v>0</v>
      </c>
      <c r="P139" s="229"/>
      <c r="Q139" s="60">
        <f t="shared" si="18"/>
        <v>6885</v>
      </c>
      <c r="R139" s="60">
        <f t="shared" si="19"/>
        <v>8415</v>
      </c>
      <c r="S139" s="262" t="s">
        <v>240</v>
      </c>
    </row>
    <row r="140" spans="1:19" ht="12.75" customHeight="1">
      <c r="A140" s="373"/>
      <c r="B140" s="369"/>
      <c r="C140" s="469"/>
      <c r="D140" s="268"/>
      <c r="E140" s="268"/>
      <c r="F140" s="268"/>
      <c r="G140" s="186"/>
      <c r="H140" s="186"/>
      <c r="I140" s="381" t="s">
        <v>200</v>
      </c>
      <c r="J140" s="382"/>
      <c r="K140" s="206" t="s">
        <v>136</v>
      </c>
      <c r="L140" s="123">
        <f>L136+L138</f>
        <v>84</v>
      </c>
      <c r="M140" s="123">
        <f>M136+M138</f>
        <v>83</v>
      </c>
      <c r="N140" s="128">
        <f t="shared" si="20"/>
        <v>-1.1904761904761898</v>
      </c>
      <c r="O140" s="128">
        <f t="shared" si="17"/>
        <v>1</v>
      </c>
      <c r="P140" s="423">
        <f>M141/L141*100</f>
        <v>100</v>
      </c>
      <c r="Q140" s="60">
        <f t="shared" si="18"/>
        <v>76</v>
      </c>
      <c r="R140" s="60">
        <f t="shared" si="19"/>
        <v>92</v>
      </c>
      <c r="S140" s="262" t="s">
        <v>240</v>
      </c>
    </row>
    <row r="141" spans="1:19" ht="12.75" customHeight="1">
      <c r="A141" s="373"/>
      <c r="B141" s="369"/>
      <c r="C141" s="469"/>
      <c r="D141" s="268"/>
      <c r="E141" s="268"/>
      <c r="F141" s="268"/>
      <c r="G141" s="177"/>
      <c r="H141" s="177"/>
      <c r="I141" s="379"/>
      <c r="J141" s="380"/>
      <c r="K141" s="206" t="s">
        <v>199</v>
      </c>
      <c r="L141" s="123">
        <f>L137+L139</f>
        <v>10220</v>
      </c>
      <c r="M141" s="123">
        <f>M137+M139</f>
        <v>10220</v>
      </c>
      <c r="N141" s="128">
        <f t="shared" si="20"/>
        <v>0</v>
      </c>
      <c r="O141" s="128">
        <f t="shared" si="17"/>
        <v>0</v>
      </c>
      <c r="P141" s="432"/>
      <c r="Q141" s="60">
        <f t="shared" si="18"/>
        <v>9198</v>
      </c>
      <c r="R141" s="60">
        <f t="shared" si="19"/>
        <v>11242</v>
      </c>
      <c r="S141" s="262" t="s">
        <v>240</v>
      </c>
    </row>
    <row r="142" spans="1:19" ht="12.75" customHeight="1">
      <c r="A142" s="373"/>
      <c r="B142" s="369"/>
      <c r="C142" s="469"/>
      <c r="D142" s="268"/>
      <c r="E142" s="268"/>
      <c r="F142" s="268"/>
      <c r="G142" s="176" t="s">
        <v>134</v>
      </c>
      <c r="H142" s="304" t="s">
        <v>201</v>
      </c>
      <c r="I142" s="186" t="s">
        <v>132</v>
      </c>
      <c r="J142" s="186" t="s">
        <v>133</v>
      </c>
      <c r="K142" s="118" t="s">
        <v>136</v>
      </c>
      <c r="L142" s="177">
        <v>20</v>
      </c>
      <c r="M142" s="177">
        <v>20</v>
      </c>
      <c r="N142" s="128">
        <f t="shared" si="20"/>
        <v>0</v>
      </c>
      <c r="O142" s="128">
        <f t="shared" si="17"/>
        <v>0</v>
      </c>
      <c r="P142" s="229"/>
      <c r="Q142" s="60">
        <f t="shared" si="18"/>
        <v>18</v>
      </c>
      <c r="R142" s="60">
        <f t="shared" si="19"/>
        <v>22</v>
      </c>
      <c r="S142" s="262" t="s">
        <v>240</v>
      </c>
    </row>
    <row r="143" spans="1:19" ht="12.75" customHeight="1">
      <c r="A143" s="373"/>
      <c r="B143" s="369"/>
      <c r="C143" s="469"/>
      <c r="D143" s="268"/>
      <c r="E143" s="268"/>
      <c r="F143" s="268"/>
      <c r="G143" s="186"/>
      <c r="H143" s="301"/>
      <c r="I143" s="177"/>
      <c r="J143" s="177"/>
      <c r="K143" s="61" t="s">
        <v>199</v>
      </c>
      <c r="L143" s="60">
        <v>2624</v>
      </c>
      <c r="M143" s="60">
        <v>2624</v>
      </c>
      <c r="N143" s="128">
        <f t="shared" si="20"/>
        <v>0</v>
      </c>
      <c r="O143" s="128">
        <f t="shared" si="17"/>
        <v>0</v>
      </c>
      <c r="P143" s="229"/>
      <c r="Q143" s="60">
        <f t="shared" si="18"/>
        <v>2362</v>
      </c>
      <c r="R143" s="60">
        <f t="shared" si="19"/>
        <v>2886</v>
      </c>
      <c r="S143" s="262" t="s">
        <v>240</v>
      </c>
    </row>
    <row r="144" spans="1:19" ht="12.75" customHeight="1">
      <c r="A144" s="373"/>
      <c r="B144" s="369"/>
      <c r="C144" s="469"/>
      <c r="D144" s="268"/>
      <c r="E144" s="268"/>
      <c r="F144" s="268"/>
      <c r="G144" s="186"/>
      <c r="H144" s="301"/>
      <c r="I144" s="176" t="s">
        <v>72</v>
      </c>
      <c r="J144" s="176" t="s">
        <v>133</v>
      </c>
      <c r="K144" s="61" t="s">
        <v>136</v>
      </c>
      <c r="L144" s="184">
        <v>63</v>
      </c>
      <c r="M144" s="184">
        <v>62</v>
      </c>
      <c r="N144" s="128">
        <f t="shared" si="20"/>
        <v>-1.5873015873015959</v>
      </c>
      <c r="O144" s="128">
        <f t="shared" si="17"/>
        <v>1</v>
      </c>
      <c r="P144" s="229"/>
      <c r="Q144" s="60">
        <f t="shared" si="18"/>
        <v>57</v>
      </c>
      <c r="R144" s="60">
        <f t="shared" si="19"/>
        <v>69</v>
      </c>
      <c r="S144" s="262" t="s">
        <v>240</v>
      </c>
    </row>
    <row r="145" spans="1:19" ht="12.75" customHeight="1">
      <c r="A145" s="373"/>
      <c r="B145" s="369"/>
      <c r="C145" s="469"/>
      <c r="D145" s="268"/>
      <c r="E145" s="268"/>
      <c r="F145" s="268"/>
      <c r="G145" s="186"/>
      <c r="H145" s="301"/>
      <c r="I145" s="177"/>
      <c r="J145" s="177"/>
      <c r="K145" s="61" t="s">
        <v>199</v>
      </c>
      <c r="L145" s="60">
        <v>7595</v>
      </c>
      <c r="M145" s="60">
        <v>7595</v>
      </c>
      <c r="N145" s="128">
        <f t="shared" si="20"/>
        <v>0</v>
      </c>
      <c r="O145" s="128">
        <f t="shared" si="17"/>
        <v>0</v>
      </c>
      <c r="P145" s="229"/>
      <c r="Q145" s="60">
        <f t="shared" si="18"/>
        <v>6836</v>
      </c>
      <c r="R145" s="60">
        <f t="shared" si="19"/>
        <v>8355</v>
      </c>
      <c r="S145" s="262" t="s">
        <v>240</v>
      </c>
    </row>
    <row r="146" spans="1:19" ht="12.75" customHeight="1">
      <c r="A146" s="373"/>
      <c r="B146" s="369"/>
      <c r="C146" s="469"/>
      <c r="D146" s="268"/>
      <c r="E146" s="268"/>
      <c r="F146" s="268"/>
      <c r="G146" s="186"/>
      <c r="H146" s="301"/>
      <c r="I146" s="176" t="s">
        <v>131</v>
      </c>
      <c r="J146" s="176" t="s">
        <v>133</v>
      </c>
      <c r="K146" s="61" t="s">
        <v>136</v>
      </c>
      <c r="L146" s="184">
        <v>1</v>
      </c>
      <c r="M146" s="184">
        <v>1</v>
      </c>
      <c r="N146" s="128">
        <f t="shared" si="20"/>
        <v>0</v>
      </c>
      <c r="O146" s="128">
        <f t="shared" si="17"/>
        <v>0</v>
      </c>
      <c r="P146" s="229"/>
      <c r="Q146" s="60">
        <f t="shared" si="18"/>
        <v>1</v>
      </c>
      <c r="R146" s="60">
        <f t="shared" si="19"/>
        <v>1</v>
      </c>
      <c r="S146" s="262" t="s">
        <v>240</v>
      </c>
    </row>
    <row r="147" spans="1:19" ht="12.75" customHeight="1">
      <c r="A147" s="373"/>
      <c r="B147" s="369"/>
      <c r="C147" s="469"/>
      <c r="D147" s="268"/>
      <c r="E147" s="268"/>
      <c r="F147" s="268"/>
      <c r="G147" s="186"/>
      <c r="H147" s="301"/>
      <c r="I147" s="186"/>
      <c r="J147" s="177"/>
      <c r="K147" s="61" t="s">
        <v>199</v>
      </c>
      <c r="L147" s="177">
        <v>55</v>
      </c>
      <c r="M147" s="177">
        <v>55</v>
      </c>
      <c r="N147" s="128">
        <f t="shared" si="20"/>
        <v>0</v>
      </c>
      <c r="O147" s="128">
        <f t="shared" si="17"/>
        <v>0</v>
      </c>
      <c r="P147" s="229"/>
      <c r="Q147" s="60">
        <f t="shared" si="18"/>
        <v>50</v>
      </c>
      <c r="R147" s="60">
        <f t="shared" si="19"/>
        <v>61</v>
      </c>
      <c r="S147" s="262" t="s">
        <v>240</v>
      </c>
    </row>
    <row r="148" spans="1:19" ht="12.75" customHeight="1">
      <c r="A148" s="373"/>
      <c r="B148" s="369"/>
      <c r="C148" s="469"/>
      <c r="D148" s="268"/>
      <c r="E148" s="268"/>
      <c r="F148" s="268"/>
      <c r="G148" s="186"/>
      <c r="H148" s="301"/>
      <c r="I148" s="381" t="s">
        <v>200</v>
      </c>
      <c r="J148" s="382"/>
      <c r="K148" s="206" t="s">
        <v>136</v>
      </c>
      <c r="L148" s="123">
        <f>L142+L144+L146</f>
        <v>84</v>
      </c>
      <c r="M148" s="123">
        <f>M142+M144+M146</f>
        <v>83</v>
      </c>
      <c r="N148" s="128">
        <f t="shared" si="20"/>
        <v>-1.1904761904761898</v>
      </c>
      <c r="O148" s="128">
        <f t="shared" si="17"/>
        <v>1</v>
      </c>
      <c r="P148" s="423">
        <f>M149/L149*100</f>
        <v>100</v>
      </c>
      <c r="Q148" s="60">
        <f t="shared" si="18"/>
        <v>76</v>
      </c>
      <c r="R148" s="60">
        <f t="shared" si="19"/>
        <v>92</v>
      </c>
      <c r="S148" s="262" t="s">
        <v>240</v>
      </c>
    </row>
    <row r="149" spans="1:19" ht="13.5" customHeight="1" thickBot="1">
      <c r="A149" s="374"/>
      <c r="B149" s="370"/>
      <c r="C149" s="470"/>
      <c r="D149" s="269"/>
      <c r="E149" s="269"/>
      <c r="F149" s="269"/>
      <c r="G149" s="187"/>
      <c r="H149" s="386"/>
      <c r="I149" s="387"/>
      <c r="J149" s="388"/>
      <c r="K149" s="131" t="s">
        <v>199</v>
      </c>
      <c r="L149" s="136">
        <f>L143+L145+L147</f>
        <v>10274</v>
      </c>
      <c r="M149" s="136">
        <f>M143+M145+M147</f>
        <v>10274</v>
      </c>
      <c r="N149" s="133">
        <f t="shared" si="20"/>
        <v>0</v>
      </c>
      <c r="O149" s="133">
        <f t="shared" si="17"/>
        <v>0</v>
      </c>
      <c r="P149" s="424"/>
      <c r="Q149" s="125">
        <f t="shared" si="18"/>
        <v>9247</v>
      </c>
      <c r="R149" s="125">
        <f t="shared" si="19"/>
        <v>11301</v>
      </c>
      <c r="S149" s="263" t="s">
        <v>240</v>
      </c>
    </row>
    <row r="150" spans="1:19" ht="12.75" customHeight="1">
      <c r="A150" s="372">
        <v>17</v>
      </c>
      <c r="B150" s="368" t="s">
        <v>177</v>
      </c>
      <c r="C150" s="468">
        <v>775</v>
      </c>
      <c r="D150" s="267">
        <v>24247900</v>
      </c>
      <c r="E150" s="210">
        <v>26530064.67</v>
      </c>
      <c r="F150" s="210">
        <v>25999562.01</v>
      </c>
      <c r="G150" s="347" t="s">
        <v>138</v>
      </c>
      <c r="H150" s="347" t="s">
        <v>201</v>
      </c>
      <c r="I150" s="347" t="s">
        <v>191</v>
      </c>
      <c r="J150" s="347" t="s">
        <v>137</v>
      </c>
      <c r="K150" s="53" t="s">
        <v>136</v>
      </c>
      <c r="L150" s="126">
        <v>76</v>
      </c>
      <c r="M150" s="126">
        <v>76</v>
      </c>
      <c r="N150" s="127">
        <f t="shared" si="20"/>
        <v>0</v>
      </c>
      <c r="O150" s="127">
        <f t="shared" si="17"/>
        <v>0</v>
      </c>
      <c r="P150" s="229"/>
      <c r="Q150" s="120">
        <f t="shared" si="18"/>
        <v>68</v>
      </c>
      <c r="R150" s="56">
        <f t="shared" si="19"/>
        <v>84</v>
      </c>
      <c r="S150" s="261" t="s">
        <v>240</v>
      </c>
    </row>
    <row r="151" spans="1:19" ht="12.75" customHeight="1">
      <c r="A151" s="373"/>
      <c r="B151" s="369"/>
      <c r="C151" s="469"/>
      <c r="D151" s="268"/>
      <c r="E151" s="211"/>
      <c r="F151" s="211"/>
      <c r="G151" s="301"/>
      <c r="H151" s="301"/>
      <c r="I151" s="302"/>
      <c r="J151" s="302"/>
      <c r="K151" s="61" t="s">
        <v>199</v>
      </c>
      <c r="L151" s="60">
        <v>7585</v>
      </c>
      <c r="M151" s="60">
        <v>7585</v>
      </c>
      <c r="N151" s="128">
        <f t="shared" si="20"/>
        <v>0</v>
      </c>
      <c r="O151" s="128">
        <f t="shared" si="17"/>
        <v>0</v>
      </c>
      <c r="P151" s="229"/>
      <c r="Q151" s="60">
        <f t="shared" si="18"/>
        <v>6827</v>
      </c>
      <c r="R151" s="60">
        <f t="shared" si="19"/>
        <v>8344</v>
      </c>
      <c r="S151" s="262" t="s">
        <v>240</v>
      </c>
    </row>
    <row r="152" spans="1:19" ht="12.75" customHeight="1">
      <c r="A152" s="373"/>
      <c r="B152" s="369"/>
      <c r="C152" s="469"/>
      <c r="D152" s="268"/>
      <c r="E152" s="211"/>
      <c r="F152" s="211"/>
      <c r="G152" s="301"/>
      <c r="H152" s="301"/>
      <c r="I152" s="304" t="s">
        <v>191</v>
      </c>
      <c r="J152" s="406" t="s">
        <v>133</v>
      </c>
      <c r="K152" s="61" t="s">
        <v>136</v>
      </c>
      <c r="L152" s="121">
        <v>220</v>
      </c>
      <c r="M152" s="121">
        <v>219</v>
      </c>
      <c r="N152" s="128">
        <f t="shared" si="20"/>
        <v>-0.45454545454545325</v>
      </c>
      <c r="O152" s="128">
        <f t="shared" si="17"/>
        <v>1</v>
      </c>
      <c r="P152" s="229"/>
      <c r="Q152" s="60">
        <f t="shared" si="18"/>
        <v>198</v>
      </c>
      <c r="R152" s="60">
        <f t="shared" si="19"/>
        <v>242</v>
      </c>
      <c r="S152" s="262" t="s">
        <v>240</v>
      </c>
    </row>
    <row r="153" spans="1:19" ht="12.75" customHeight="1">
      <c r="A153" s="373"/>
      <c r="B153" s="369"/>
      <c r="C153" s="469"/>
      <c r="D153" s="268"/>
      <c r="E153" s="211"/>
      <c r="F153" s="211"/>
      <c r="G153" s="301"/>
      <c r="H153" s="301"/>
      <c r="I153" s="302"/>
      <c r="J153" s="407"/>
      <c r="K153" s="61" t="s">
        <v>199</v>
      </c>
      <c r="L153" s="60">
        <v>25056</v>
      </c>
      <c r="M153" s="60">
        <v>25056</v>
      </c>
      <c r="N153" s="128">
        <f t="shared" si="20"/>
        <v>0</v>
      </c>
      <c r="O153" s="128">
        <f t="shared" si="17"/>
        <v>0</v>
      </c>
      <c r="P153" s="229"/>
      <c r="Q153" s="60">
        <f t="shared" si="18"/>
        <v>22550</v>
      </c>
      <c r="R153" s="60">
        <f t="shared" si="19"/>
        <v>27562</v>
      </c>
      <c r="S153" s="262" t="s">
        <v>240</v>
      </c>
    </row>
    <row r="154" spans="1:19" ht="12.75" customHeight="1">
      <c r="A154" s="373"/>
      <c r="B154" s="369"/>
      <c r="C154" s="469"/>
      <c r="D154" s="268"/>
      <c r="E154" s="211"/>
      <c r="F154" s="211"/>
      <c r="G154" s="301"/>
      <c r="H154" s="301"/>
      <c r="I154" s="377" t="s">
        <v>200</v>
      </c>
      <c r="J154" s="378"/>
      <c r="K154" s="122" t="s">
        <v>136</v>
      </c>
      <c r="L154" s="123">
        <f>L150+L152</f>
        <v>296</v>
      </c>
      <c r="M154" s="123">
        <f>M150+M152</f>
        <v>295</v>
      </c>
      <c r="N154" s="128">
        <f t="shared" si="20"/>
        <v>-0.3378378378378386</v>
      </c>
      <c r="O154" s="128">
        <f t="shared" si="17"/>
        <v>1</v>
      </c>
      <c r="P154" s="425">
        <f>M155/L155*100</f>
        <v>100</v>
      </c>
      <c r="Q154" s="129">
        <f t="shared" si="18"/>
        <v>266</v>
      </c>
      <c r="R154" s="60">
        <f t="shared" si="19"/>
        <v>326</v>
      </c>
      <c r="S154" s="262" t="s">
        <v>240</v>
      </c>
    </row>
    <row r="155" spans="1:19" ht="12.75" customHeight="1">
      <c r="A155" s="373"/>
      <c r="B155" s="369"/>
      <c r="C155" s="469"/>
      <c r="D155" s="268"/>
      <c r="E155" s="211"/>
      <c r="F155" s="211"/>
      <c r="G155" s="302"/>
      <c r="H155" s="302"/>
      <c r="I155" s="379"/>
      <c r="J155" s="380"/>
      <c r="K155" s="122" t="s">
        <v>199</v>
      </c>
      <c r="L155" s="123">
        <f>L151+L153</f>
        <v>32641</v>
      </c>
      <c r="M155" s="123">
        <f>M151+M153</f>
        <v>32641</v>
      </c>
      <c r="N155" s="128">
        <f t="shared" si="20"/>
        <v>0</v>
      </c>
      <c r="O155" s="128">
        <f t="shared" si="17"/>
        <v>0</v>
      </c>
      <c r="P155" s="431"/>
      <c r="Q155" s="129">
        <f t="shared" si="18"/>
        <v>29377</v>
      </c>
      <c r="R155" s="60">
        <f t="shared" si="19"/>
        <v>35905</v>
      </c>
      <c r="S155" s="262" t="s">
        <v>240</v>
      </c>
    </row>
    <row r="156" spans="1:19" ht="12.75" customHeight="1">
      <c r="A156" s="373"/>
      <c r="B156" s="369"/>
      <c r="C156" s="469"/>
      <c r="D156" s="268"/>
      <c r="E156" s="211"/>
      <c r="F156" s="211"/>
      <c r="G156" s="304" t="s">
        <v>134</v>
      </c>
      <c r="H156" s="304" t="s">
        <v>201</v>
      </c>
      <c r="I156" s="308" t="s">
        <v>135</v>
      </c>
      <c r="J156" s="304" t="s">
        <v>137</v>
      </c>
      <c r="K156" s="61" t="s">
        <v>136</v>
      </c>
      <c r="L156" s="121">
        <v>76</v>
      </c>
      <c r="M156" s="121">
        <v>76</v>
      </c>
      <c r="N156" s="128">
        <f>M156/L156*100-100</f>
        <v>0</v>
      </c>
      <c r="O156" s="128">
        <f t="shared" si="17"/>
        <v>0</v>
      </c>
      <c r="P156" s="229"/>
      <c r="Q156" s="60">
        <f t="shared" si="18"/>
        <v>68</v>
      </c>
      <c r="R156" s="60">
        <f t="shared" si="19"/>
        <v>84</v>
      </c>
      <c r="S156" s="262" t="s">
        <v>240</v>
      </c>
    </row>
    <row r="157" spans="1:19" ht="12.75" customHeight="1">
      <c r="A157" s="373"/>
      <c r="B157" s="369"/>
      <c r="C157" s="469"/>
      <c r="D157" s="268"/>
      <c r="E157" s="211"/>
      <c r="F157" s="211"/>
      <c r="G157" s="301"/>
      <c r="H157" s="301"/>
      <c r="I157" s="308"/>
      <c r="J157" s="302"/>
      <c r="K157" s="61" t="s">
        <v>199</v>
      </c>
      <c r="L157" s="60">
        <v>7585</v>
      </c>
      <c r="M157" s="60">
        <v>7585</v>
      </c>
      <c r="N157" s="128">
        <f t="shared" si="20"/>
        <v>0</v>
      </c>
      <c r="O157" s="128">
        <f t="shared" si="17"/>
        <v>0</v>
      </c>
      <c r="P157" s="229"/>
      <c r="Q157" s="60">
        <f t="shared" si="18"/>
        <v>6827</v>
      </c>
      <c r="R157" s="60">
        <f t="shared" si="19"/>
        <v>8344</v>
      </c>
      <c r="S157" s="262" t="s">
        <v>240</v>
      </c>
    </row>
    <row r="158" spans="1:19" ht="12.75" customHeight="1">
      <c r="A158" s="373"/>
      <c r="B158" s="369"/>
      <c r="C158" s="469"/>
      <c r="D158" s="268"/>
      <c r="E158" s="211"/>
      <c r="F158" s="211"/>
      <c r="G158" s="301"/>
      <c r="H158" s="301"/>
      <c r="I158" s="308" t="s">
        <v>72</v>
      </c>
      <c r="J158" s="304" t="s">
        <v>133</v>
      </c>
      <c r="K158" s="61" t="s">
        <v>136</v>
      </c>
      <c r="L158" s="121">
        <v>219</v>
      </c>
      <c r="M158" s="121">
        <v>218</v>
      </c>
      <c r="N158" s="128">
        <f t="shared" si="20"/>
        <v>-0.456621004566216</v>
      </c>
      <c r="O158" s="128">
        <f t="shared" si="17"/>
        <v>1</v>
      </c>
      <c r="P158" s="229"/>
      <c r="Q158" s="60">
        <f t="shared" si="18"/>
        <v>197</v>
      </c>
      <c r="R158" s="60">
        <f t="shared" si="19"/>
        <v>241</v>
      </c>
      <c r="S158" s="262" t="s">
        <v>240</v>
      </c>
    </row>
    <row r="159" spans="1:19" ht="12.75" customHeight="1">
      <c r="A159" s="373"/>
      <c r="B159" s="369"/>
      <c r="C159" s="469"/>
      <c r="D159" s="268"/>
      <c r="E159" s="211"/>
      <c r="F159" s="211"/>
      <c r="G159" s="301"/>
      <c r="H159" s="301"/>
      <c r="I159" s="308"/>
      <c r="J159" s="302"/>
      <c r="K159" s="61" t="s">
        <v>199</v>
      </c>
      <c r="L159" s="60">
        <v>24960</v>
      </c>
      <c r="M159" s="60">
        <v>24960</v>
      </c>
      <c r="N159" s="128">
        <f t="shared" si="20"/>
        <v>0</v>
      </c>
      <c r="O159" s="128">
        <f t="shared" si="17"/>
        <v>0</v>
      </c>
      <c r="P159" s="229"/>
      <c r="Q159" s="60">
        <f t="shared" si="18"/>
        <v>22464</v>
      </c>
      <c r="R159" s="60">
        <f t="shared" si="19"/>
        <v>27456</v>
      </c>
      <c r="S159" s="262" t="s">
        <v>240</v>
      </c>
    </row>
    <row r="160" spans="1:19" ht="12.75" customHeight="1">
      <c r="A160" s="373"/>
      <c r="B160" s="369"/>
      <c r="C160" s="469"/>
      <c r="D160" s="268"/>
      <c r="E160" s="211"/>
      <c r="F160" s="211"/>
      <c r="G160" s="301"/>
      <c r="H160" s="301"/>
      <c r="I160" s="308" t="s">
        <v>131</v>
      </c>
      <c r="J160" s="304" t="s">
        <v>133</v>
      </c>
      <c r="K160" s="61" t="s">
        <v>136</v>
      </c>
      <c r="L160" s="121">
        <v>1</v>
      </c>
      <c r="M160" s="121">
        <v>1</v>
      </c>
      <c r="N160" s="128">
        <f t="shared" si="20"/>
        <v>0</v>
      </c>
      <c r="O160" s="128">
        <f t="shared" si="17"/>
        <v>0</v>
      </c>
      <c r="P160" s="229"/>
      <c r="Q160" s="60">
        <f t="shared" si="18"/>
        <v>1</v>
      </c>
      <c r="R160" s="60">
        <f t="shared" si="19"/>
        <v>1</v>
      </c>
      <c r="S160" s="262" t="s">
        <v>240</v>
      </c>
    </row>
    <row r="161" spans="1:19" ht="12.75" customHeight="1">
      <c r="A161" s="373"/>
      <c r="B161" s="369"/>
      <c r="C161" s="469"/>
      <c r="D161" s="268"/>
      <c r="E161" s="211"/>
      <c r="F161" s="211"/>
      <c r="G161" s="301"/>
      <c r="H161" s="301"/>
      <c r="I161" s="308"/>
      <c r="J161" s="302"/>
      <c r="K161" s="61" t="s">
        <v>199</v>
      </c>
      <c r="L161" s="121">
        <v>96</v>
      </c>
      <c r="M161" s="121">
        <v>96</v>
      </c>
      <c r="N161" s="128">
        <f t="shared" si="20"/>
        <v>0</v>
      </c>
      <c r="O161" s="128">
        <f t="shared" si="17"/>
        <v>0</v>
      </c>
      <c r="P161" s="229"/>
      <c r="Q161" s="60">
        <f t="shared" si="18"/>
        <v>86</v>
      </c>
      <c r="R161" s="60">
        <f t="shared" si="19"/>
        <v>106</v>
      </c>
      <c r="S161" s="262" t="s">
        <v>240</v>
      </c>
    </row>
    <row r="162" spans="1:19" ht="12.75" customHeight="1">
      <c r="A162" s="373"/>
      <c r="B162" s="369"/>
      <c r="C162" s="469"/>
      <c r="D162" s="268"/>
      <c r="E162" s="211"/>
      <c r="F162" s="211"/>
      <c r="G162" s="117"/>
      <c r="H162" s="301"/>
      <c r="I162" s="381" t="s">
        <v>200</v>
      </c>
      <c r="J162" s="382"/>
      <c r="K162" s="122" t="s">
        <v>136</v>
      </c>
      <c r="L162" s="123">
        <f>L156+L158+L160</f>
        <v>296</v>
      </c>
      <c r="M162" s="123">
        <f>M156+M158+M160</f>
        <v>295</v>
      </c>
      <c r="N162" s="128">
        <f t="shared" si="20"/>
        <v>-0.3378378378378386</v>
      </c>
      <c r="O162" s="128">
        <f t="shared" si="17"/>
        <v>1</v>
      </c>
      <c r="P162" s="425">
        <f>M163/L163*100</f>
        <v>100</v>
      </c>
      <c r="Q162" s="129">
        <f t="shared" si="18"/>
        <v>266</v>
      </c>
      <c r="R162" s="60">
        <f t="shared" si="19"/>
        <v>326</v>
      </c>
      <c r="S162" s="262" t="s">
        <v>240</v>
      </c>
    </row>
    <row r="163" spans="1:19" ht="13.5" customHeight="1" thickBot="1">
      <c r="A163" s="374"/>
      <c r="B163" s="370"/>
      <c r="C163" s="470"/>
      <c r="D163" s="269"/>
      <c r="E163" s="212"/>
      <c r="F163" s="212"/>
      <c r="G163" s="130"/>
      <c r="H163" s="386"/>
      <c r="I163" s="387"/>
      <c r="J163" s="388"/>
      <c r="K163" s="131" t="s">
        <v>199</v>
      </c>
      <c r="L163" s="132">
        <f>L157+L159+L161</f>
        <v>32641</v>
      </c>
      <c r="M163" s="132">
        <f>M157+M159+M161</f>
        <v>32641</v>
      </c>
      <c r="N163" s="133">
        <f t="shared" si="20"/>
        <v>0</v>
      </c>
      <c r="O163" s="133">
        <f t="shared" si="17"/>
        <v>0</v>
      </c>
      <c r="P163" s="426"/>
      <c r="Q163" s="125">
        <f t="shared" si="18"/>
        <v>29377</v>
      </c>
      <c r="R163" s="125">
        <f t="shared" si="19"/>
        <v>35905</v>
      </c>
      <c r="S163" s="263" t="s">
        <v>240</v>
      </c>
    </row>
    <row r="164" spans="1:19" ht="26.25" customHeight="1">
      <c r="A164" s="335">
        <v>18</v>
      </c>
      <c r="B164" s="349" t="s">
        <v>176</v>
      </c>
      <c r="C164" s="468">
        <v>775</v>
      </c>
      <c r="D164" s="267">
        <v>13142500</v>
      </c>
      <c r="E164" s="210">
        <v>15310048.7</v>
      </c>
      <c r="F164" s="210">
        <v>14768377.39</v>
      </c>
      <c r="G164" s="285" t="s">
        <v>138</v>
      </c>
      <c r="H164" s="285" t="s">
        <v>201</v>
      </c>
      <c r="I164" s="285" t="s">
        <v>191</v>
      </c>
      <c r="J164" s="285" t="s">
        <v>137</v>
      </c>
      <c r="K164" s="83" t="s">
        <v>136</v>
      </c>
      <c r="L164" s="89">
        <v>27</v>
      </c>
      <c r="M164" s="89">
        <v>27</v>
      </c>
      <c r="N164" s="134">
        <f t="shared" si="20"/>
        <v>0</v>
      </c>
      <c r="O164" s="134">
        <f t="shared" si="17"/>
        <v>0</v>
      </c>
      <c r="P164" s="230"/>
      <c r="Q164" s="84">
        <f t="shared" si="18"/>
        <v>24</v>
      </c>
      <c r="R164" s="84">
        <f t="shared" si="19"/>
        <v>30</v>
      </c>
      <c r="S164" s="265" t="s">
        <v>240</v>
      </c>
    </row>
    <row r="165" spans="1:19" ht="19.5" customHeight="1">
      <c r="A165" s="335"/>
      <c r="B165" s="349"/>
      <c r="C165" s="469"/>
      <c r="D165" s="268"/>
      <c r="E165" s="211"/>
      <c r="F165" s="211"/>
      <c r="G165" s="285"/>
      <c r="H165" s="285"/>
      <c r="I165" s="284"/>
      <c r="J165" s="284"/>
      <c r="K165" s="36" t="s">
        <v>199</v>
      </c>
      <c r="L165" s="39">
        <v>2107</v>
      </c>
      <c r="M165" s="39">
        <v>2107</v>
      </c>
      <c r="N165" s="134">
        <f t="shared" si="20"/>
        <v>0</v>
      </c>
      <c r="O165" s="134">
        <f t="shared" si="17"/>
        <v>0</v>
      </c>
      <c r="P165" s="230"/>
      <c r="Q165" s="39">
        <f t="shared" si="18"/>
        <v>1896</v>
      </c>
      <c r="R165" s="39">
        <f t="shared" si="19"/>
        <v>2318</v>
      </c>
      <c r="S165" s="256" t="s">
        <v>240</v>
      </c>
    </row>
    <row r="166" spans="1:19" ht="20.25" customHeight="1">
      <c r="A166" s="335"/>
      <c r="B166" s="349"/>
      <c r="C166" s="469"/>
      <c r="D166" s="268"/>
      <c r="E166" s="211"/>
      <c r="F166" s="211"/>
      <c r="G166" s="285"/>
      <c r="H166" s="285"/>
      <c r="I166" s="283" t="s">
        <v>191</v>
      </c>
      <c r="J166" s="283" t="s">
        <v>133</v>
      </c>
      <c r="K166" s="36" t="s">
        <v>136</v>
      </c>
      <c r="L166" s="43">
        <v>127</v>
      </c>
      <c r="M166" s="43">
        <v>117</v>
      </c>
      <c r="N166" s="134">
        <f t="shared" si="20"/>
        <v>-7.874015748031496</v>
      </c>
      <c r="O166" s="134">
        <f t="shared" si="17"/>
        <v>10</v>
      </c>
      <c r="P166" s="230"/>
      <c r="Q166" s="39">
        <f t="shared" si="18"/>
        <v>114</v>
      </c>
      <c r="R166" s="39">
        <f t="shared" si="19"/>
        <v>140</v>
      </c>
      <c r="S166" s="256" t="s">
        <v>240</v>
      </c>
    </row>
    <row r="167" spans="1:19" ht="17.25" customHeight="1">
      <c r="A167" s="335"/>
      <c r="B167" s="349"/>
      <c r="C167" s="469"/>
      <c r="D167" s="268"/>
      <c r="E167" s="211"/>
      <c r="F167" s="211"/>
      <c r="G167" s="285"/>
      <c r="H167" s="285"/>
      <c r="I167" s="285"/>
      <c r="J167" s="285"/>
      <c r="K167" s="50" t="s">
        <v>199</v>
      </c>
      <c r="L167" s="39">
        <v>11241</v>
      </c>
      <c r="M167" s="39">
        <v>11241</v>
      </c>
      <c r="N167" s="134">
        <f t="shared" si="20"/>
        <v>0</v>
      </c>
      <c r="O167" s="134">
        <f t="shared" si="17"/>
        <v>0</v>
      </c>
      <c r="P167" s="230"/>
      <c r="Q167" s="39">
        <f t="shared" si="18"/>
        <v>10117</v>
      </c>
      <c r="R167" s="39">
        <f t="shared" si="19"/>
        <v>12365</v>
      </c>
      <c r="S167" s="256" t="s">
        <v>240</v>
      </c>
    </row>
    <row r="168" spans="1:19" ht="12.75" customHeight="1">
      <c r="A168" s="335"/>
      <c r="B168" s="349"/>
      <c r="C168" s="469"/>
      <c r="D168" s="268"/>
      <c r="E168" s="211"/>
      <c r="F168" s="211"/>
      <c r="G168" s="285"/>
      <c r="H168" s="285"/>
      <c r="I168" s="297" t="s">
        <v>200</v>
      </c>
      <c r="J168" s="298"/>
      <c r="K168" s="27" t="s">
        <v>136</v>
      </c>
      <c r="L168" s="135">
        <f>L164+L166</f>
        <v>154</v>
      </c>
      <c r="M168" s="135">
        <f>M164+M166</f>
        <v>144</v>
      </c>
      <c r="N168" s="134">
        <f t="shared" si="20"/>
        <v>-6.493506493506501</v>
      </c>
      <c r="O168" s="134">
        <f t="shared" si="17"/>
        <v>10</v>
      </c>
      <c r="P168" s="427">
        <f>M169/L169*100</f>
        <v>100</v>
      </c>
      <c r="Q168" s="87">
        <f t="shared" si="18"/>
        <v>139</v>
      </c>
      <c r="R168" s="39">
        <f t="shared" si="19"/>
        <v>169</v>
      </c>
      <c r="S168" s="256" t="s">
        <v>240</v>
      </c>
    </row>
    <row r="169" spans="1:19" ht="12.75" customHeight="1">
      <c r="A169" s="335"/>
      <c r="B169" s="349"/>
      <c r="C169" s="469"/>
      <c r="D169" s="268"/>
      <c r="E169" s="211"/>
      <c r="F169" s="211"/>
      <c r="G169" s="284"/>
      <c r="H169" s="284"/>
      <c r="I169" s="290"/>
      <c r="J169" s="291"/>
      <c r="K169" s="27" t="s">
        <v>199</v>
      </c>
      <c r="L169" s="26">
        <f>L165+L167</f>
        <v>13348</v>
      </c>
      <c r="M169" s="26">
        <f>M165+M167</f>
        <v>13348</v>
      </c>
      <c r="N169" s="134">
        <f t="shared" si="20"/>
        <v>0</v>
      </c>
      <c r="O169" s="134">
        <f t="shared" si="17"/>
        <v>0</v>
      </c>
      <c r="P169" s="428"/>
      <c r="Q169" s="87">
        <f t="shared" si="18"/>
        <v>12013</v>
      </c>
      <c r="R169" s="39">
        <f t="shared" si="19"/>
        <v>14683</v>
      </c>
      <c r="S169" s="256" t="s">
        <v>240</v>
      </c>
    </row>
    <row r="170" spans="1:19" ht="12.75" customHeight="1">
      <c r="A170" s="335"/>
      <c r="B170" s="349"/>
      <c r="C170" s="469"/>
      <c r="D170" s="268"/>
      <c r="E170" s="211"/>
      <c r="F170" s="211"/>
      <c r="G170" s="283" t="s">
        <v>134</v>
      </c>
      <c r="H170" s="293" t="s">
        <v>201</v>
      </c>
      <c r="I170" s="283" t="s">
        <v>135</v>
      </c>
      <c r="J170" s="283" t="s">
        <v>137</v>
      </c>
      <c r="K170" s="36" t="s">
        <v>136</v>
      </c>
      <c r="L170" s="89">
        <v>26</v>
      </c>
      <c r="M170" s="89">
        <v>26</v>
      </c>
      <c r="N170" s="134">
        <f t="shared" si="20"/>
        <v>0</v>
      </c>
      <c r="O170" s="134">
        <f t="shared" si="17"/>
        <v>0</v>
      </c>
      <c r="P170" s="230"/>
      <c r="Q170" s="39">
        <f t="shared" si="18"/>
        <v>23</v>
      </c>
      <c r="R170" s="39">
        <f t="shared" si="19"/>
        <v>29</v>
      </c>
      <c r="S170" s="256" t="s">
        <v>240</v>
      </c>
    </row>
    <row r="171" spans="1:19" ht="12.75" customHeight="1">
      <c r="A171" s="335"/>
      <c r="B171" s="349"/>
      <c r="C171" s="469"/>
      <c r="D171" s="268"/>
      <c r="E171" s="211"/>
      <c r="F171" s="211"/>
      <c r="G171" s="285"/>
      <c r="H171" s="294"/>
      <c r="I171" s="284"/>
      <c r="J171" s="284"/>
      <c r="K171" s="36" t="s">
        <v>199</v>
      </c>
      <c r="L171" s="39">
        <v>2092</v>
      </c>
      <c r="M171" s="39">
        <v>2092</v>
      </c>
      <c r="N171" s="134">
        <f t="shared" si="20"/>
        <v>0</v>
      </c>
      <c r="O171" s="134">
        <f t="shared" si="17"/>
        <v>0</v>
      </c>
      <c r="P171" s="230"/>
      <c r="Q171" s="39">
        <f t="shared" si="18"/>
        <v>1883</v>
      </c>
      <c r="R171" s="39">
        <f t="shared" si="19"/>
        <v>2301</v>
      </c>
      <c r="S171" s="256" t="s">
        <v>240</v>
      </c>
    </row>
    <row r="172" spans="1:19" ht="12.75" customHeight="1">
      <c r="A172" s="335"/>
      <c r="B172" s="349"/>
      <c r="C172" s="469"/>
      <c r="D172" s="268"/>
      <c r="E172" s="211"/>
      <c r="F172" s="211"/>
      <c r="G172" s="285"/>
      <c r="H172" s="294"/>
      <c r="I172" s="283" t="s">
        <v>131</v>
      </c>
      <c r="J172" s="283" t="s">
        <v>137</v>
      </c>
      <c r="K172" s="36" t="s">
        <v>136</v>
      </c>
      <c r="L172" s="39">
        <v>1</v>
      </c>
      <c r="M172" s="39">
        <v>1</v>
      </c>
      <c r="N172" s="134"/>
      <c r="O172" s="134"/>
      <c r="P172" s="230"/>
      <c r="Q172" s="39">
        <f>ROUND(L172-(L172*10/100),0)</f>
        <v>1</v>
      </c>
      <c r="R172" s="39">
        <f>ROUND(L172+(L172*10/100),0)</f>
        <v>1</v>
      </c>
      <c r="S172" s="256" t="s">
        <v>240</v>
      </c>
    </row>
    <row r="173" spans="1:19" ht="12.75" customHeight="1">
      <c r="A173" s="335"/>
      <c r="B173" s="219"/>
      <c r="C173" s="469"/>
      <c r="D173" s="268"/>
      <c r="E173" s="211"/>
      <c r="F173" s="211"/>
      <c r="G173" s="285"/>
      <c r="H173" s="294"/>
      <c r="I173" s="284"/>
      <c r="J173" s="284"/>
      <c r="K173" s="36" t="s">
        <v>199</v>
      </c>
      <c r="L173" s="39">
        <v>24</v>
      </c>
      <c r="M173" s="39">
        <v>24</v>
      </c>
      <c r="N173" s="134"/>
      <c r="O173" s="134"/>
      <c r="P173" s="230"/>
      <c r="Q173" s="39">
        <f>ROUND(L173-(L173*10/100),0)</f>
        <v>22</v>
      </c>
      <c r="R173" s="39">
        <f>ROUND(L173+(L173*10/100),0)</f>
        <v>26</v>
      </c>
      <c r="S173" s="256" t="s">
        <v>240</v>
      </c>
    </row>
    <row r="174" spans="1:19" ht="12.75" customHeight="1">
      <c r="A174" s="335"/>
      <c r="B174" s="219"/>
      <c r="C174" s="469"/>
      <c r="D174" s="268"/>
      <c r="E174" s="211"/>
      <c r="F174" s="211"/>
      <c r="G174" s="285"/>
      <c r="H174" s="294"/>
      <c r="I174" s="283" t="s">
        <v>131</v>
      </c>
      <c r="J174" s="283" t="s">
        <v>133</v>
      </c>
      <c r="K174" s="36" t="s">
        <v>136</v>
      </c>
      <c r="L174" s="43">
        <v>1</v>
      </c>
      <c r="M174" s="43">
        <v>1</v>
      </c>
      <c r="N174" s="134">
        <f t="shared" si="20"/>
        <v>0</v>
      </c>
      <c r="O174" s="134">
        <f t="shared" si="17"/>
        <v>0</v>
      </c>
      <c r="P174" s="230"/>
      <c r="Q174" s="39">
        <f t="shared" si="18"/>
        <v>1</v>
      </c>
      <c r="R174" s="39">
        <f t="shared" si="19"/>
        <v>1</v>
      </c>
      <c r="S174" s="256" t="s">
        <v>240</v>
      </c>
    </row>
    <row r="175" spans="1:19" ht="12.75" customHeight="1">
      <c r="A175" s="335"/>
      <c r="B175" s="219"/>
      <c r="C175" s="469"/>
      <c r="D175" s="268"/>
      <c r="E175" s="211"/>
      <c r="F175" s="211"/>
      <c r="G175" s="285"/>
      <c r="H175" s="294"/>
      <c r="I175" s="284"/>
      <c r="J175" s="284"/>
      <c r="K175" s="36" t="s">
        <v>199</v>
      </c>
      <c r="L175" s="43">
        <v>52</v>
      </c>
      <c r="M175" s="43">
        <v>52</v>
      </c>
      <c r="N175" s="134">
        <f t="shared" si="20"/>
        <v>0</v>
      </c>
      <c r="O175" s="134">
        <f t="shared" si="17"/>
        <v>0</v>
      </c>
      <c r="P175" s="230"/>
      <c r="Q175" s="39">
        <f t="shared" si="18"/>
        <v>47</v>
      </c>
      <c r="R175" s="39">
        <f t="shared" si="19"/>
        <v>57</v>
      </c>
      <c r="S175" s="256" t="s">
        <v>240</v>
      </c>
    </row>
    <row r="176" spans="1:19" ht="12.75" customHeight="1">
      <c r="A176" s="335"/>
      <c r="B176" s="219"/>
      <c r="C176" s="469"/>
      <c r="D176" s="268"/>
      <c r="E176" s="211"/>
      <c r="F176" s="211"/>
      <c r="G176" s="285"/>
      <c r="H176" s="294"/>
      <c r="I176" s="306" t="s">
        <v>135</v>
      </c>
      <c r="J176" s="283" t="s">
        <v>133</v>
      </c>
      <c r="K176" s="36" t="s">
        <v>136</v>
      </c>
      <c r="L176" s="43">
        <v>126</v>
      </c>
      <c r="M176" s="43">
        <v>116</v>
      </c>
      <c r="N176" s="134">
        <f t="shared" si="20"/>
        <v>-7.936507936507937</v>
      </c>
      <c r="O176" s="134">
        <f t="shared" si="17"/>
        <v>10</v>
      </c>
      <c r="P176" s="230"/>
      <c r="Q176" s="39">
        <f t="shared" si="18"/>
        <v>113</v>
      </c>
      <c r="R176" s="39">
        <f t="shared" si="19"/>
        <v>139</v>
      </c>
      <c r="S176" s="256" t="s">
        <v>240</v>
      </c>
    </row>
    <row r="177" spans="1:19" ht="12.75" customHeight="1">
      <c r="A177" s="335"/>
      <c r="B177" s="219"/>
      <c r="C177" s="469"/>
      <c r="D177" s="268"/>
      <c r="E177" s="211"/>
      <c r="F177" s="211"/>
      <c r="G177" s="285"/>
      <c r="H177" s="294"/>
      <c r="I177" s="306"/>
      <c r="J177" s="284"/>
      <c r="K177" s="36" t="s">
        <v>199</v>
      </c>
      <c r="L177" s="39">
        <v>10788</v>
      </c>
      <c r="M177" s="39">
        <v>10788</v>
      </c>
      <c r="N177" s="134">
        <f t="shared" si="20"/>
        <v>0</v>
      </c>
      <c r="O177" s="134">
        <f t="shared" si="17"/>
        <v>0</v>
      </c>
      <c r="P177" s="230"/>
      <c r="Q177" s="39">
        <f t="shared" si="18"/>
        <v>9709</v>
      </c>
      <c r="R177" s="39">
        <f t="shared" si="19"/>
        <v>11867</v>
      </c>
      <c r="S177" s="256" t="s">
        <v>240</v>
      </c>
    </row>
    <row r="178" spans="1:19" ht="12.75" customHeight="1">
      <c r="A178" s="335"/>
      <c r="B178" s="219"/>
      <c r="C178" s="469"/>
      <c r="D178" s="268"/>
      <c r="E178" s="211"/>
      <c r="F178" s="211"/>
      <c r="G178" s="285"/>
      <c r="H178" s="294"/>
      <c r="I178" s="297" t="s">
        <v>200</v>
      </c>
      <c r="J178" s="298"/>
      <c r="K178" s="27" t="s">
        <v>136</v>
      </c>
      <c r="L178" s="26">
        <f>L170+L172+L174+L176</f>
        <v>154</v>
      </c>
      <c r="M178" s="26">
        <f>M170+M172+M174+M176</f>
        <v>144</v>
      </c>
      <c r="N178" s="134">
        <f t="shared" si="20"/>
        <v>-6.493506493506501</v>
      </c>
      <c r="O178" s="134">
        <f t="shared" si="17"/>
        <v>10</v>
      </c>
      <c r="P178" s="429">
        <f>M179/L179*100</f>
        <v>100</v>
      </c>
      <c r="Q178" s="39">
        <f t="shared" si="18"/>
        <v>139</v>
      </c>
      <c r="R178" s="39">
        <f t="shared" si="19"/>
        <v>169</v>
      </c>
      <c r="S178" s="256" t="s">
        <v>240</v>
      </c>
    </row>
    <row r="179" spans="1:19" ht="13.5" customHeight="1" thickBot="1">
      <c r="A179" s="335"/>
      <c r="B179" s="219"/>
      <c r="C179" s="470"/>
      <c r="D179" s="269"/>
      <c r="E179" s="212"/>
      <c r="F179" s="212"/>
      <c r="G179" s="285"/>
      <c r="H179" s="294"/>
      <c r="I179" s="288"/>
      <c r="J179" s="289"/>
      <c r="K179" s="29" t="s">
        <v>199</v>
      </c>
      <c r="L179" s="26">
        <f>L171+L173+L175+L177</f>
        <v>12956</v>
      </c>
      <c r="M179" s="26">
        <f>M171+M173+M175+M177</f>
        <v>12956</v>
      </c>
      <c r="N179" s="134">
        <f t="shared" si="20"/>
        <v>0</v>
      </c>
      <c r="O179" s="134">
        <f t="shared" si="17"/>
        <v>0</v>
      </c>
      <c r="P179" s="430"/>
      <c r="Q179" s="73">
        <f t="shared" si="18"/>
        <v>11660</v>
      </c>
      <c r="R179" s="48">
        <f t="shared" si="19"/>
        <v>14252</v>
      </c>
      <c r="S179" s="264" t="s">
        <v>240</v>
      </c>
    </row>
    <row r="180" spans="1:19" ht="18.75" customHeight="1">
      <c r="A180" s="334">
        <v>19</v>
      </c>
      <c r="B180" s="348" t="s">
        <v>175</v>
      </c>
      <c r="C180" s="468">
        <v>775</v>
      </c>
      <c r="D180" s="267">
        <v>50605600</v>
      </c>
      <c r="E180" s="267">
        <v>54788352.45</v>
      </c>
      <c r="F180" s="267">
        <v>52718772.03</v>
      </c>
      <c r="G180" s="292" t="s">
        <v>138</v>
      </c>
      <c r="H180" s="292" t="s">
        <v>201</v>
      </c>
      <c r="I180" s="292" t="s">
        <v>191</v>
      </c>
      <c r="J180" s="292" t="s">
        <v>137</v>
      </c>
      <c r="K180" s="201" t="s">
        <v>136</v>
      </c>
      <c r="L180" s="189">
        <v>83</v>
      </c>
      <c r="M180" s="189">
        <v>83</v>
      </c>
      <c r="N180" s="95">
        <f t="shared" si="20"/>
        <v>0</v>
      </c>
      <c r="O180" s="95">
        <f t="shared" si="17"/>
        <v>0</v>
      </c>
      <c r="P180" s="231"/>
      <c r="Q180" s="33">
        <f t="shared" si="18"/>
        <v>75</v>
      </c>
      <c r="R180" s="33">
        <f t="shared" si="19"/>
        <v>91</v>
      </c>
      <c r="S180" s="257" t="s">
        <v>240</v>
      </c>
    </row>
    <row r="181" spans="1:19" ht="15" customHeight="1">
      <c r="A181" s="335"/>
      <c r="B181" s="349"/>
      <c r="C181" s="469"/>
      <c r="D181" s="268"/>
      <c r="E181" s="268"/>
      <c r="F181" s="268"/>
      <c r="G181" s="285"/>
      <c r="H181" s="285"/>
      <c r="I181" s="284"/>
      <c r="J181" s="284"/>
      <c r="K181" s="183" t="s">
        <v>199</v>
      </c>
      <c r="L181" s="39">
        <v>8875</v>
      </c>
      <c r="M181" s="39">
        <v>8875</v>
      </c>
      <c r="N181" s="85">
        <f t="shared" si="20"/>
        <v>0</v>
      </c>
      <c r="O181" s="85">
        <f t="shared" si="17"/>
        <v>0</v>
      </c>
      <c r="P181" s="157"/>
      <c r="Q181" s="39">
        <f t="shared" si="18"/>
        <v>7988</v>
      </c>
      <c r="R181" s="39">
        <f t="shared" si="19"/>
        <v>9763</v>
      </c>
      <c r="S181" s="256" t="s">
        <v>240</v>
      </c>
    </row>
    <row r="182" spans="1:19" ht="12.75" customHeight="1">
      <c r="A182" s="335"/>
      <c r="B182" s="349"/>
      <c r="C182" s="469"/>
      <c r="D182" s="268"/>
      <c r="E182" s="268"/>
      <c r="F182" s="268"/>
      <c r="G182" s="285"/>
      <c r="H182" s="285"/>
      <c r="I182" s="285" t="s">
        <v>132</v>
      </c>
      <c r="J182" s="283" t="s">
        <v>133</v>
      </c>
      <c r="K182" s="193" t="s">
        <v>136</v>
      </c>
      <c r="L182" s="179">
        <v>4</v>
      </c>
      <c r="M182" s="179">
        <v>4</v>
      </c>
      <c r="N182" s="85">
        <f t="shared" si="20"/>
        <v>0</v>
      </c>
      <c r="O182" s="85">
        <f t="shared" si="17"/>
        <v>0</v>
      </c>
      <c r="P182" s="157"/>
      <c r="Q182" s="39">
        <f t="shared" si="18"/>
        <v>4</v>
      </c>
      <c r="R182" s="39">
        <f t="shared" si="19"/>
        <v>4</v>
      </c>
      <c r="S182" s="256" t="s">
        <v>240</v>
      </c>
    </row>
    <row r="183" spans="1:19" ht="12.75" customHeight="1">
      <c r="A183" s="335"/>
      <c r="B183" s="349"/>
      <c r="C183" s="469"/>
      <c r="D183" s="268"/>
      <c r="E183" s="268"/>
      <c r="F183" s="268"/>
      <c r="G183" s="285"/>
      <c r="H183" s="284"/>
      <c r="I183" s="284"/>
      <c r="J183" s="284"/>
      <c r="K183" s="183" t="s">
        <v>199</v>
      </c>
      <c r="L183" s="179">
        <v>179</v>
      </c>
      <c r="M183" s="179">
        <v>179</v>
      </c>
      <c r="N183" s="85">
        <f t="shared" si="20"/>
        <v>0</v>
      </c>
      <c r="O183" s="85">
        <f t="shared" si="17"/>
        <v>0</v>
      </c>
      <c r="P183" s="157"/>
      <c r="Q183" s="39">
        <f t="shared" si="18"/>
        <v>161</v>
      </c>
      <c r="R183" s="39">
        <f t="shared" si="19"/>
        <v>197</v>
      </c>
      <c r="S183" s="256" t="s">
        <v>240</v>
      </c>
    </row>
    <row r="184" spans="1:19" ht="14.25" customHeight="1">
      <c r="A184" s="335"/>
      <c r="B184" s="349"/>
      <c r="C184" s="469"/>
      <c r="D184" s="268"/>
      <c r="E184" s="268"/>
      <c r="F184" s="268"/>
      <c r="G184" s="285"/>
      <c r="H184" s="283" t="s">
        <v>201</v>
      </c>
      <c r="I184" s="283" t="s">
        <v>191</v>
      </c>
      <c r="J184" s="283" t="s">
        <v>133</v>
      </c>
      <c r="K184" s="183" t="s">
        <v>136</v>
      </c>
      <c r="L184" s="190">
        <v>574</v>
      </c>
      <c r="M184" s="190">
        <v>562</v>
      </c>
      <c r="N184" s="85">
        <f t="shared" si="20"/>
        <v>-2.0905923344947723</v>
      </c>
      <c r="O184" s="85">
        <f t="shared" si="17"/>
        <v>12</v>
      </c>
      <c r="P184" s="157"/>
      <c r="Q184" s="39">
        <f t="shared" si="18"/>
        <v>517</v>
      </c>
      <c r="R184" s="39">
        <f t="shared" si="19"/>
        <v>631</v>
      </c>
      <c r="S184" s="256" t="s">
        <v>240</v>
      </c>
    </row>
    <row r="185" spans="1:19" ht="20.25" customHeight="1">
      <c r="A185" s="335"/>
      <c r="B185" s="349"/>
      <c r="C185" s="469"/>
      <c r="D185" s="268"/>
      <c r="E185" s="268"/>
      <c r="F185" s="268"/>
      <c r="G185" s="285"/>
      <c r="H185" s="285"/>
      <c r="I185" s="284"/>
      <c r="J185" s="284"/>
      <c r="K185" s="183" t="s">
        <v>199</v>
      </c>
      <c r="L185" s="39">
        <v>62491</v>
      </c>
      <c r="M185" s="39">
        <v>62491</v>
      </c>
      <c r="N185" s="85">
        <f t="shared" si="20"/>
        <v>0</v>
      </c>
      <c r="O185" s="85">
        <f t="shared" si="17"/>
        <v>0</v>
      </c>
      <c r="P185" s="157"/>
      <c r="Q185" s="39">
        <f t="shared" si="18"/>
        <v>56242</v>
      </c>
      <c r="R185" s="39">
        <f t="shared" si="19"/>
        <v>68740</v>
      </c>
      <c r="S185" s="256" t="s">
        <v>240</v>
      </c>
    </row>
    <row r="186" spans="1:19" ht="12.75" customHeight="1">
      <c r="A186" s="335"/>
      <c r="B186" s="349"/>
      <c r="C186" s="469"/>
      <c r="D186" s="268"/>
      <c r="E186" s="268"/>
      <c r="F186" s="268"/>
      <c r="G186" s="285"/>
      <c r="H186" s="285"/>
      <c r="I186" s="297" t="s">
        <v>200</v>
      </c>
      <c r="J186" s="298"/>
      <c r="K186" s="197" t="s">
        <v>136</v>
      </c>
      <c r="L186" s="203">
        <f>L180+L182+L184</f>
        <v>661</v>
      </c>
      <c r="M186" s="203">
        <f>M180+M182+M184</f>
        <v>649</v>
      </c>
      <c r="N186" s="85">
        <f t="shared" si="20"/>
        <v>-1.8154311649016535</v>
      </c>
      <c r="O186" s="85">
        <f t="shared" si="17"/>
        <v>12</v>
      </c>
      <c r="P186" s="429">
        <f>M187/L187*100</f>
        <v>100</v>
      </c>
      <c r="Q186" s="39">
        <f t="shared" si="18"/>
        <v>595</v>
      </c>
      <c r="R186" s="39">
        <f t="shared" si="19"/>
        <v>727</v>
      </c>
      <c r="S186" s="256" t="s">
        <v>240</v>
      </c>
    </row>
    <row r="187" spans="1:19" ht="12.75" customHeight="1">
      <c r="A187" s="335"/>
      <c r="B187" s="349"/>
      <c r="C187" s="469"/>
      <c r="D187" s="268"/>
      <c r="E187" s="268"/>
      <c r="F187" s="268"/>
      <c r="G187" s="285"/>
      <c r="H187" s="284"/>
      <c r="I187" s="290"/>
      <c r="J187" s="291"/>
      <c r="K187" s="197" t="s">
        <v>199</v>
      </c>
      <c r="L187" s="26">
        <f>L181+L183+L185</f>
        <v>71545</v>
      </c>
      <c r="M187" s="26">
        <f>M181+M183+M185</f>
        <v>71545</v>
      </c>
      <c r="N187" s="85">
        <f t="shared" si="20"/>
        <v>0</v>
      </c>
      <c r="O187" s="85">
        <f t="shared" si="17"/>
        <v>0</v>
      </c>
      <c r="P187" s="433"/>
      <c r="Q187" s="39">
        <f t="shared" si="18"/>
        <v>64391</v>
      </c>
      <c r="R187" s="39">
        <f t="shared" si="19"/>
        <v>78700</v>
      </c>
      <c r="S187" s="256" t="s">
        <v>240</v>
      </c>
    </row>
    <row r="188" spans="1:19" ht="12.75" customHeight="1">
      <c r="A188" s="335"/>
      <c r="B188" s="349"/>
      <c r="C188" s="469"/>
      <c r="D188" s="268"/>
      <c r="E188" s="268"/>
      <c r="F188" s="268"/>
      <c r="G188" s="283" t="s">
        <v>134</v>
      </c>
      <c r="H188" s="293" t="s">
        <v>201</v>
      </c>
      <c r="I188" s="285" t="s">
        <v>135</v>
      </c>
      <c r="J188" s="285" t="s">
        <v>137</v>
      </c>
      <c r="K188" s="193" t="s">
        <v>136</v>
      </c>
      <c r="L188" s="179">
        <v>83</v>
      </c>
      <c r="M188" s="179">
        <v>83</v>
      </c>
      <c r="N188" s="85">
        <f t="shared" si="20"/>
        <v>0</v>
      </c>
      <c r="O188" s="85">
        <f t="shared" si="17"/>
        <v>0</v>
      </c>
      <c r="P188" s="157"/>
      <c r="Q188" s="39">
        <f t="shared" si="18"/>
        <v>75</v>
      </c>
      <c r="R188" s="39">
        <f t="shared" si="19"/>
        <v>91</v>
      </c>
      <c r="S188" s="256" t="s">
        <v>240</v>
      </c>
    </row>
    <row r="189" spans="1:19" ht="12.75" customHeight="1">
      <c r="A189" s="335"/>
      <c r="B189" s="349"/>
      <c r="C189" s="469"/>
      <c r="D189" s="268"/>
      <c r="E189" s="268"/>
      <c r="F189" s="268"/>
      <c r="G189" s="285"/>
      <c r="H189" s="294"/>
      <c r="I189" s="284"/>
      <c r="J189" s="284"/>
      <c r="K189" s="183" t="s">
        <v>199</v>
      </c>
      <c r="L189" s="39">
        <v>8875</v>
      </c>
      <c r="M189" s="39">
        <v>8875</v>
      </c>
      <c r="N189" s="85">
        <f t="shared" si="20"/>
        <v>0</v>
      </c>
      <c r="O189" s="85">
        <f t="shared" si="17"/>
        <v>0</v>
      </c>
      <c r="P189" s="157"/>
      <c r="Q189" s="39">
        <f t="shared" si="18"/>
        <v>7988</v>
      </c>
      <c r="R189" s="39">
        <f t="shared" si="19"/>
        <v>9763</v>
      </c>
      <c r="S189" s="256" t="s">
        <v>240</v>
      </c>
    </row>
    <row r="190" spans="1:19" ht="12.75" customHeight="1">
      <c r="A190" s="335"/>
      <c r="B190" s="349"/>
      <c r="C190" s="469"/>
      <c r="D190" s="268"/>
      <c r="E190" s="268"/>
      <c r="F190" s="268"/>
      <c r="G190" s="285"/>
      <c r="H190" s="294"/>
      <c r="I190" s="285" t="s">
        <v>135</v>
      </c>
      <c r="J190" s="283" t="s">
        <v>133</v>
      </c>
      <c r="K190" s="183" t="s">
        <v>136</v>
      </c>
      <c r="L190" s="190">
        <v>574</v>
      </c>
      <c r="M190" s="190">
        <v>562</v>
      </c>
      <c r="N190" s="85">
        <f t="shared" si="20"/>
        <v>-2.0905923344947723</v>
      </c>
      <c r="O190" s="85">
        <f t="shared" si="17"/>
        <v>12</v>
      </c>
      <c r="P190" s="157"/>
      <c r="Q190" s="39">
        <f t="shared" si="18"/>
        <v>517</v>
      </c>
      <c r="R190" s="39">
        <f t="shared" si="19"/>
        <v>631</v>
      </c>
      <c r="S190" s="256" t="s">
        <v>240</v>
      </c>
    </row>
    <row r="191" spans="1:19" ht="12.75" customHeight="1">
      <c r="A191" s="335"/>
      <c r="B191" s="349"/>
      <c r="C191" s="469"/>
      <c r="D191" s="268"/>
      <c r="E191" s="268"/>
      <c r="F191" s="268"/>
      <c r="G191" s="285"/>
      <c r="H191" s="294"/>
      <c r="I191" s="284"/>
      <c r="J191" s="284"/>
      <c r="K191" s="183" t="s">
        <v>199</v>
      </c>
      <c r="L191" s="39">
        <v>62491</v>
      </c>
      <c r="M191" s="39">
        <v>62491</v>
      </c>
      <c r="N191" s="85">
        <f t="shared" si="20"/>
        <v>0</v>
      </c>
      <c r="O191" s="85">
        <f aca="true" t="shared" si="21" ref="O191:O258">L191-M191</f>
        <v>0</v>
      </c>
      <c r="P191" s="157"/>
      <c r="Q191" s="39">
        <f t="shared" si="18"/>
        <v>56242</v>
      </c>
      <c r="R191" s="39">
        <f t="shared" si="19"/>
        <v>68740</v>
      </c>
      <c r="S191" s="256" t="s">
        <v>240</v>
      </c>
    </row>
    <row r="192" spans="1:19" ht="12.75" customHeight="1">
      <c r="A192" s="335"/>
      <c r="B192" s="349"/>
      <c r="C192" s="469"/>
      <c r="D192" s="268"/>
      <c r="E192" s="268"/>
      <c r="F192" s="268"/>
      <c r="G192" s="285"/>
      <c r="H192" s="294"/>
      <c r="I192" s="285" t="s">
        <v>132</v>
      </c>
      <c r="J192" s="283" t="s">
        <v>133</v>
      </c>
      <c r="K192" s="183" t="s">
        <v>136</v>
      </c>
      <c r="L192" s="178">
        <v>4</v>
      </c>
      <c r="M192" s="178">
        <v>4</v>
      </c>
      <c r="N192" s="85">
        <f t="shared" si="20"/>
        <v>0</v>
      </c>
      <c r="O192" s="85">
        <f t="shared" si="21"/>
        <v>0</v>
      </c>
      <c r="P192" s="157"/>
      <c r="Q192" s="39">
        <f aca="true" t="shared" si="22" ref="Q192:Q259">ROUND(L192-(L192*10/100),0)</f>
        <v>4</v>
      </c>
      <c r="R192" s="39">
        <f aca="true" t="shared" si="23" ref="R192:R259">ROUND(L192+(L192*10/100),0)</f>
        <v>4</v>
      </c>
      <c r="S192" s="256" t="s">
        <v>240</v>
      </c>
    </row>
    <row r="193" spans="1:19" ht="12.75" customHeight="1">
      <c r="A193" s="335"/>
      <c r="B193" s="349"/>
      <c r="C193" s="469"/>
      <c r="D193" s="268"/>
      <c r="E193" s="268"/>
      <c r="F193" s="268"/>
      <c r="G193" s="285"/>
      <c r="H193" s="294"/>
      <c r="I193" s="284"/>
      <c r="J193" s="284"/>
      <c r="K193" s="183" t="s">
        <v>199</v>
      </c>
      <c r="L193" s="178">
        <v>179</v>
      </c>
      <c r="M193" s="178">
        <v>179</v>
      </c>
      <c r="N193" s="85">
        <f t="shared" si="20"/>
        <v>0</v>
      </c>
      <c r="O193" s="85">
        <f t="shared" si="21"/>
        <v>0</v>
      </c>
      <c r="P193" s="157"/>
      <c r="Q193" s="39">
        <f t="shared" si="22"/>
        <v>161</v>
      </c>
      <c r="R193" s="39">
        <f t="shared" si="23"/>
        <v>197</v>
      </c>
      <c r="S193" s="256" t="s">
        <v>240</v>
      </c>
    </row>
    <row r="194" spans="1:19" ht="12.75" customHeight="1">
      <c r="A194" s="335"/>
      <c r="B194" s="349"/>
      <c r="C194" s="469"/>
      <c r="D194" s="268"/>
      <c r="E194" s="268"/>
      <c r="F194" s="268"/>
      <c r="G194" s="285"/>
      <c r="H194" s="294"/>
      <c r="I194" s="297" t="s">
        <v>200</v>
      </c>
      <c r="J194" s="298"/>
      <c r="K194" s="197" t="s">
        <v>136</v>
      </c>
      <c r="L194" s="203">
        <f>L188+L190+L192</f>
        <v>661</v>
      </c>
      <c r="M194" s="203">
        <f>M188+M190+M192</f>
        <v>649</v>
      </c>
      <c r="N194" s="85">
        <f t="shared" si="20"/>
        <v>-1.8154311649016535</v>
      </c>
      <c r="O194" s="85">
        <f t="shared" si="21"/>
        <v>12</v>
      </c>
      <c r="P194" s="429">
        <f>M195/L195*100</f>
        <v>100</v>
      </c>
      <c r="Q194" s="39">
        <f t="shared" si="22"/>
        <v>595</v>
      </c>
      <c r="R194" s="39">
        <f t="shared" si="23"/>
        <v>727</v>
      </c>
      <c r="S194" s="256" t="s">
        <v>240</v>
      </c>
    </row>
    <row r="195" spans="1:19" ht="13.5" customHeight="1" thickBot="1">
      <c r="A195" s="336"/>
      <c r="B195" s="350"/>
      <c r="C195" s="470"/>
      <c r="D195" s="269"/>
      <c r="E195" s="269"/>
      <c r="F195" s="269"/>
      <c r="G195" s="296"/>
      <c r="H195" s="303"/>
      <c r="I195" s="299"/>
      <c r="J195" s="300"/>
      <c r="K195" s="196" t="s">
        <v>199</v>
      </c>
      <c r="L195" s="136">
        <f>L189+L191+L193</f>
        <v>71545</v>
      </c>
      <c r="M195" s="136">
        <f>M189+M191+M193</f>
        <v>71545</v>
      </c>
      <c r="N195" s="93">
        <f t="shared" si="20"/>
        <v>0</v>
      </c>
      <c r="O195" s="93">
        <f t="shared" si="21"/>
        <v>0</v>
      </c>
      <c r="P195" s="430"/>
      <c r="Q195" s="73">
        <f t="shared" si="22"/>
        <v>64391</v>
      </c>
      <c r="R195" s="73">
        <f t="shared" si="23"/>
        <v>78700</v>
      </c>
      <c r="S195" s="259" t="s">
        <v>240</v>
      </c>
    </row>
    <row r="196" spans="1:19" ht="24" customHeight="1">
      <c r="A196" s="335">
        <v>20</v>
      </c>
      <c r="B196" s="362" t="s">
        <v>174</v>
      </c>
      <c r="C196" s="469">
        <v>775</v>
      </c>
      <c r="D196" s="268">
        <v>7430700</v>
      </c>
      <c r="E196" s="268">
        <v>8982006.25</v>
      </c>
      <c r="F196" s="268">
        <v>8778335.96</v>
      </c>
      <c r="G196" s="285" t="s">
        <v>138</v>
      </c>
      <c r="H196" s="285" t="s">
        <v>201</v>
      </c>
      <c r="I196" s="285" t="s">
        <v>191</v>
      </c>
      <c r="J196" s="285" t="s">
        <v>137</v>
      </c>
      <c r="K196" s="83" t="s">
        <v>136</v>
      </c>
      <c r="L196" s="89">
        <v>79</v>
      </c>
      <c r="M196" s="89">
        <v>78</v>
      </c>
      <c r="N196" s="134">
        <f t="shared" si="20"/>
        <v>-1.2658227848101262</v>
      </c>
      <c r="O196" s="134">
        <f t="shared" si="21"/>
        <v>1</v>
      </c>
      <c r="P196" s="230"/>
      <c r="Q196" s="84">
        <f t="shared" si="22"/>
        <v>71</v>
      </c>
      <c r="R196" s="84">
        <f t="shared" si="23"/>
        <v>87</v>
      </c>
      <c r="S196" s="265" t="s">
        <v>240</v>
      </c>
    </row>
    <row r="197" spans="1:19" ht="35.25" customHeight="1">
      <c r="A197" s="335"/>
      <c r="B197" s="362"/>
      <c r="C197" s="469"/>
      <c r="D197" s="268"/>
      <c r="E197" s="268"/>
      <c r="F197" s="268"/>
      <c r="G197" s="285"/>
      <c r="H197" s="285"/>
      <c r="I197" s="284"/>
      <c r="J197" s="284"/>
      <c r="K197" s="36" t="s">
        <v>199</v>
      </c>
      <c r="L197" s="39">
        <v>8902</v>
      </c>
      <c r="M197" s="39">
        <v>8902</v>
      </c>
      <c r="N197" s="134">
        <f aca="true" t="shared" si="24" ref="N197:N263">M197/L197*100-100</f>
        <v>0</v>
      </c>
      <c r="O197" s="134">
        <f t="shared" si="21"/>
        <v>0</v>
      </c>
      <c r="P197" s="230"/>
      <c r="Q197" s="39">
        <f t="shared" si="22"/>
        <v>8012</v>
      </c>
      <c r="R197" s="39">
        <f t="shared" si="23"/>
        <v>9792</v>
      </c>
      <c r="S197" s="256" t="s">
        <v>240</v>
      </c>
    </row>
    <row r="198" spans="1:19" ht="12.75" customHeight="1">
      <c r="A198" s="335"/>
      <c r="B198" s="362"/>
      <c r="C198" s="469"/>
      <c r="D198" s="268"/>
      <c r="E198" s="268"/>
      <c r="F198" s="268"/>
      <c r="G198" s="285"/>
      <c r="H198" s="285"/>
      <c r="I198" s="297" t="s">
        <v>200</v>
      </c>
      <c r="J198" s="298"/>
      <c r="K198" s="27" t="s">
        <v>136</v>
      </c>
      <c r="L198" s="135">
        <f>L196</f>
        <v>79</v>
      </c>
      <c r="M198" s="135">
        <f>M196</f>
        <v>78</v>
      </c>
      <c r="N198" s="134">
        <f t="shared" si="24"/>
        <v>-1.2658227848101262</v>
      </c>
      <c r="O198" s="134">
        <f t="shared" si="21"/>
        <v>1</v>
      </c>
      <c r="P198" s="429">
        <f>M199/L199*100</f>
        <v>100</v>
      </c>
      <c r="Q198" s="39">
        <f t="shared" si="22"/>
        <v>71</v>
      </c>
      <c r="R198" s="39">
        <f t="shared" si="23"/>
        <v>87</v>
      </c>
      <c r="S198" s="256" t="s">
        <v>240</v>
      </c>
    </row>
    <row r="199" spans="1:19" ht="12.75" customHeight="1">
      <c r="A199" s="335"/>
      <c r="B199" s="362"/>
      <c r="C199" s="469"/>
      <c r="D199" s="268"/>
      <c r="E199" s="268"/>
      <c r="F199" s="268"/>
      <c r="G199" s="285"/>
      <c r="H199" s="284"/>
      <c r="I199" s="290"/>
      <c r="J199" s="291"/>
      <c r="K199" s="27" t="s">
        <v>199</v>
      </c>
      <c r="L199" s="26">
        <f>L197</f>
        <v>8902</v>
      </c>
      <c r="M199" s="26">
        <f>M197</f>
        <v>8902</v>
      </c>
      <c r="N199" s="134">
        <f t="shared" si="24"/>
        <v>0</v>
      </c>
      <c r="O199" s="134">
        <f t="shared" si="21"/>
        <v>0</v>
      </c>
      <c r="P199" s="433"/>
      <c r="Q199" s="26">
        <f t="shared" si="22"/>
        <v>8012</v>
      </c>
      <c r="R199" s="26">
        <f t="shared" si="23"/>
        <v>9792</v>
      </c>
      <c r="S199" s="256" t="s">
        <v>240</v>
      </c>
    </row>
    <row r="200" spans="1:19" ht="12.75" customHeight="1">
      <c r="A200" s="335"/>
      <c r="B200" s="362"/>
      <c r="C200" s="469"/>
      <c r="D200" s="268"/>
      <c r="E200" s="268"/>
      <c r="F200" s="268"/>
      <c r="G200" s="283" t="s">
        <v>134</v>
      </c>
      <c r="H200" s="293" t="s">
        <v>201</v>
      </c>
      <c r="I200" s="285" t="s">
        <v>135</v>
      </c>
      <c r="J200" s="285" t="s">
        <v>137</v>
      </c>
      <c r="K200" s="83" t="s">
        <v>136</v>
      </c>
      <c r="L200" s="89">
        <v>77</v>
      </c>
      <c r="M200" s="89">
        <v>76</v>
      </c>
      <c r="N200" s="134">
        <f t="shared" si="24"/>
        <v>-1.2987012987013031</v>
      </c>
      <c r="O200" s="134">
        <f t="shared" si="21"/>
        <v>1</v>
      </c>
      <c r="P200" s="230"/>
      <c r="Q200" s="39">
        <f t="shared" si="22"/>
        <v>69</v>
      </c>
      <c r="R200" s="39">
        <f t="shared" si="23"/>
        <v>85</v>
      </c>
      <c r="S200" s="256" t="s">
        <v>240</v>
      </c>
    </row>
    <row r="201" spans="1:19" ht="12.75" customHeight="1">
      <c r="A201" s="335"/>
      <c r="B201" s="362"/>
      <c r="C201" s="469"/>
      <c r="D201" s="268"/>
      <c r="E201" s="268"/>
      <c r="F201" s="268"/>
      <c r="G201" s="285"/>
      <c r="H201" s="294"/>
      <c r="I201" s="284"/>
      <c r="J201" s="284"/>
      <c r="K201" s="36" t="s">
        <v>199</v>
      </c>
      <c r="L201" s="39">
        <v>8820</v>
      </c>
      <c r="M201" s="39">
        <v>8820</v>
      </c>
      <c r="N201" s="134">
        <f t="shared" si="24"/>
        <v>0</v>
      </c>
      <c r="O201" s="134">
        <f t="shared" si="21"/>
        <v>0</v>
      </c>
      <c r="P201" s="230"/>
      <c r="Q201" s="39">
        <f t="shared" si="22"/>
        <v>7938</v>
      </c>
      <c r="R201" s="39">
        <f t="shared" si="23"/>
        <v>9702</v>
      </c>
      <c r="S201" s="256" t="s">
        <v>240</v>
      </c>
    </row>
    <row r="202" spans="1:19" ht="12.75" customHeight="1">
      <c r="A202" s="335"/>
      <c r="B202" s="362"/>
      <c r="C202" s="469"/>
      <c r="D202" s="268"/>
      <c r="E202" s="268"/>
      <c r="F202" s="268"/>
      <c r="G202" s="285"/>
      <c r="H202" s="294"/>
      <c r="I202" s="283" t="s">
        <v>131</v>
      </c>
      <c r="J202" s="285" t="s">
        <v>137</v>
      </c>
      <c r="K202" s="36" t="s">
        <v>136</v>
      </c>
      <c r="L202" s="46">
        <v>1</v>
      </c>
      <c r="M202" s="46">
        <v>1</v>
      </c>
      <c r="N202" s="134"/>
      <c r="O202" s="134"/>
      <c r="P202" s="230"/>
      <c r="Q202" s="39">
        <f>ROUND(L202-(L202*10/100),0)</f>
        <v>1</v>
      </c>
      <c r="R202" s="39">
        <f>ROUND(L202+(L202*10/100),0)</f>
        <v>1</v>
      </c>
      <c r="S202" s="256" t="s">
        <v>240</v>
      </c>
    </row>
    <row r="203" spans="1:19" ht="12.75" customHeight="1">
      <c r="A203" s="335"/>
      <c r="B203" s="362"/>
      <c r="C203" s="469"/>
      <c r="D203" s="268"/>
      <c r="E203" s="268"/>
      <c r="F203" s="268"/>
      <c r="G203" s="285"/>
      <c r="H203" s="294"/>
      <c r="I203" s="284"/>
      <c r="J203" s="284"/>
      <c r="K203" s="36" t="s">
        <v>199</v>
      </c>
      <c r="L203" s="46">
        <v>56</v>
      </c>
      <c r="M203" s="46">
        <v>56</v>
      </c>
      <c r="N203" s="134"/>
      <c r="O203" s="134"/>
      <c r="P203" s="230"/>
      <c r="Q203" s="39">
        <f>ROUND(L203-(L203*10/100),0)</f>
        <v>50</v>
      </c>
      <c r="R203" s="39">
        <f>ROUND(L203+(L203*10/100),0)</f>
        <v>62</v>
      </c>
      <c r="S203" s="256" t="s">
        <v>240</v>
      </c>
    </row>
    <row r="204" spans="1:19" ht="12.75" customHeight="1">
      <c r="A204" s="335"/>
      <c r="B204" s="362"/>
      <c r="C204" s="469"/>
      <c r="D204" s="268"/>
      <c r="E204" s="268"/>
      <c r="F204" s="268"/>
      <c r="G204" s="285"/>
      <c r="H204" s="294"/>
      <c r="I204" s="285" t="s">
        <v>132</v>
      </c>
      <c r="J204" s="285" t="s">
        <v>137</v>
      </c>
      <c r="K204" s="36" t="s">
        <v>136</v>
      </c>
      <c r="L204" s="46">
        <v>1</v>
      </c>
      <c r="M204" s="46">
        <v>1</v>
      </c>
      <c r="N204" s="134">
        <f t="shared" si="24"/>
        <v>0</v>
      </c>
      <c r="O204" s="134">
        <f t="shared" si="21"/>
        <v>0</v>
      </c>
      <c r="P204" s="230"/>
      <c r="Q204" s="39">
        <f t="shared" si="22"/>
        <v>1</v>
      </c>
      <c r="R204" s="39">
        <f t="shared" si="23"/>
        <v>1</v>
      </c>
      <c r="S204" s="256" t="s">
        <v>240</v>
      </c>
    </row>
    <row r="205" spans="1:19" ht="12.75" customHeight="1">
      <c r="A205" s="335"/>
      <c r="B205" s="362"/>
      <c r="C205" s="469"/>
      <c r="D205" s="268"/>
      <c r="E205" s="268"/>
      <c r="F205" s="268"/>
      <c r="G205" s="285"/>
      <c r="H205" s="294"/>
      <c r="I205" s="284"/>
      <c r="J205" s="284"/>
      <c r="K205" s="36" t="s">
        <v>199</v>
      </c>
      <c r="L205" s="46">
        <v>26</v>
      </c>
      <c r="M205" s="46">
        <v>26</v>
      </c>
      <c r="N205" s="134">
        <f t="shared" si="24"/>
        <v>0</v>
      </c>
      <c r="O205" s="134">
        <f t="shared" si="21"/>
        <v>0</v>
      </c>
      <c r="P205" s="230"/>
      <c r="Q205" s="39">
        <f t="shared" si="22"/>
        <v>23</v>
      </c>
      <c r="R205" s="39">
        <f t="shared" si="23"/>
        <v>29</v>
      </c>
      <c r="S205" s="256" t="s">
        <v>240</v>
      </c>
    </row>
    <row r="206" spans="1:19" ht="12.75" customHeight="1">
      <c r="A206" s="335"/>
      <c r="B206" s="362"/>
      <c r="C206" s="469"/>
      <c r="D206" s="268"/>
      <c r="E206" s="268"/>
      <c r="F206" s="268"/>
      <c r="G206" s="285"/>
      <c r="H206" s="294"/>
      <c r="I206" s="297" t="s">
        <v>200</v>
      </c>
      <c r="J206" s="298"/>
      <c r="K206" s="27" t="s">
        <v>136</v>
      </c>
      <c r="L206" s="135">
        <f>L200+L202+L204</f>
        <v>79</v>
      </c>
      <c r="M206" s="135">
        <f>M200+M202+M204</f>
        <v>78</v>
      </c>
      <c r="N206" s="134">
        <f t="shared" si="24"/>
        <v>-1.2658227848101262</v>
      </c>
      <c r="O206" s="134">
        <f t="shared" si="21"/>
        <v>1</v>
      </c>
      <c r="P206" s="429">
        <f>M207/L207*100</f>
        <v>100</v>
      </c>
      <c r="Q206" s="39">
        <f t="shared" si="22"/>
        <v>71</v>
      </c>
      <c r="R206" s="39">
        <f t="shared" si="23"/>
        <v>87</v>
      </c>
      <c r="S206" s="256" t="s">
        <v>240</v>
      </c>
    </row>
    <row r="207" spans="1:19" ht="13.5" customHeight="1" thickBot="1">
      <c r="A207" s="335"/>
      <c r="B207" s="362"/>
      <c r="C207" s="470"/>
      <c r="D207" s="269"/>
      <c r="E207" s="269"/>
      <c r="F207" s="269"/>
      <c r="G207" s="285"/>
      <c r="H207" s="294"/>
      <c r="I207" s="288"/>
      <c r="J207" s="289"/>
      <c r="K207" s="29" t="s">
        <v>199</v>
      </c>
      <c r="L207" s="136">
        <f>L201+L203+L205</f>
        <v>8902</v>
      </c>
      <c r="M207" s="136">
        <f>M201+M203+M205</f>
        <v>8902</v>
      </c>
      <c r="N207" s="134">
        <f t="shared" si="24"/>
        <v>0</v>
      </c>
      <c r="O207" s="134">
        <f t="shared" si="21"/>
        <v>0</v>
      </c>
      <c r="P207" s="433"/>
      <c r="Q207" s="136">
        <f t="shared" si="22"/>
        <v>8012</v>
      </c>
      <c r="R207" s="124">
        <f t="shared" si="23"/>
        <v>9792</v>
      </c>
      <c r="S207" s="264" t="s">
        <v>240</v>
      </c>
    </row>
    <row r="208" spans="1:19" ht="26.25" customHeight="1">
      <c r="A208" s="334">
        <v>21</v>
      </c>
      <c r="B208" s="361" t="s">
        <v>173</v>
      </c>
      <c r="C208" s="468">
        <v>775</v>
      </c>
      <c r="D208" s="267">
        <v>8791800</v>
      </c>
      <c r="E208" s="267">
        <v>10443343.9</v>
      </c>
      <c r="F208" s="267">
        <v>10184448.01</v>
      </c>
      <c r="G208" s="292" t="s">
        <v>138</v>
      </c>
      <c r="H208" s="292" t="s">
        <v>201</v>
      </c>
      <c r="I208" s="292" t="s">
        <v>191</v>
      </c>
      <c r="J208" s="292" t="s">
        <v>137</v>
      </c>
      <c r="K208" s="32" t="s">
        <v>136</v>
      </c>
      <c r="L208" s="49">
        <v>91</v>
      </c>
      <c r="M208" s="49">
        <v>83</v>
      </c>
      <c r="N208" s="95">
        <f t="shared" si="24"/>
        <v>-8.791208791208788</v>
      </c>
      <c r="O208" s="95">
        <f t="shared" si="21"/>
        <v>8</v>
      </c>
      <c r="P208" s="231"/>
      <c r="Q208" s="84">
        <f t="shared" si="22"/>
        <v>82</v>
      </c>
      <c r="R208" s="33">
        <f t="shared" si="23"/>
        <v>100</v>
      </c>
      <c r="S208" s="257" t="s">
        <v>240</v>
      </c>
    </row>
    <row r="209" spans="1:19" ht="24.75" customHeight="1">
      <c r="A209" s="335"/>
      <c r="B209" s="362"/>
      <c r="C209" s="469"/>
      <c r="D209" s="268"/>
      <c r="E209" s="268"/>
      <c r="F209" s="268"/>
      <c r="G209" s="285"/>
      <c r="H209" s="285"/>
      <c r="I209" s="284"/>
      <c r="J209" s="284"/>
      <c r="K209" s="36" t="s">
        <v>199</v>
      </c>
      <c r="L209" s="39">
        <v>9860</v>
      </c>
      <c r="M209" s="39">
        <v>9860</v>
      </c>
      <c r="N209" s="85">
        <f t="shared" si="24"/>
        <v>0</v>
      </c>
      <c r="O209" s="85">
        <f t="shared" si="21"/>
        <v>0</v>
      </c>
      <c r="P209" s="157"/>
      <c r="Q209" s="39">
        <f t="shared" si="22"/>
        <v>8874</v>
      </c>
      <c r="R209" s="39">
        <f t="shared" si="23"/>
        <v>10846</v>
      </c>
      <c r="S209" s="256" t="s">
        <v>240</v>
      </c>
    </row>
    <row r="210" spans="1:19" ht="12.75" customHeight="1">
      <c r="A210" s="335"/>
      <c r="B210" s="362"/>
      <c r="C210" s="469"/>
      <c r="D210" s="268"/>
      <c r="E210" s="268"/>
      <c r="F210" s="268"/>
      <c r="G210" s="285"/>
      <c r="H210" s="285"/>
      <c r="I210" s="297" t="s">
        <v>200</v>
      </c>
      <c r="J210" s="298"/>
      <c r="K210" s="27" t="s">
        <v>136</v>
      </c>
      <c r="L210" s="135">
        <f>L208</f>
        <v>91</v>
      </c>
      <c r="M210" s="135">
        <f>M208</f>
        <v>83</v>
      </c>
      <c r="N210" s="85">
        <f t="shared" si="24"/>
        <v>-8.791208791208788</v>
      </c>
      <c r="O210" s="85">
        <f t="shared" si="21"/>
        <v>8</v>
      </c>
      <c r="P210" s="429">
        <f>M211/L211*100</f>
        <v>100</v>
      </c>
      <c r="Q210" s="39">
        <f t="shared" si="22"/>
        <v>82</v>
      </c>
      <c r="R210" s="39">
        <f t="shared" si="23"/>
        <v>100</v>
      </c>
      <c r="S210" s="256" t="s">
        <v>240</v>
      </c>
    </row>
    <row r="211" spans="1:19" ht="12.75" customHeight="1">
      <c r="A211" s="335"/>
      <c r="B211" s="362"/>
      <c r="C211" s="469"/>
      <c r="D211" s="268"/>
      <c r="E211" s="268"/>
      <c r="F211" s="268"/>
      <c r="G211" s="285"/>
      <c r="H211" s="284"/>
      <c r="I211" s="290"/>
      <c r="J211" s="291"/>
      <c r="K211" s="27" t="s">
        <v>199</v>
      </c>
      <c r="L211" s="26">
        <f>L209</f>
        <v>9860</v>
      </c>
      <c r="M211" s="26">
        <f>M209</f>
        <v>9860</v>
      </c>
      <c r="N211" s="85">
        <f t="shared" si="24"/>
        <v>0</v>
      </c>
      <c r="O211" s="85">
        <f t="shared" si="21"/>
        <v>0</v>
      </c>
      <c r="P211" s="433"/>
      <c r="Q211" s="26">
        <f t="shared" si="22"/>
        <v>8874</v>
      </c>
      <c r="R211" s="26">
        <f t="shared" si="23"/>
        <v>10846</v>
      </c>
      <c r="S211" s="256" t="s">
        <v>240</v>
      </c>
    </row>
    <row r="212" spans="1:19" ht="12.75" customHeight="1">
      <c r="A212" s="335"/>
      <c r="B212" s="362"/>
      <c r="C212" s="469"/>
      <c r="D212" s="268"/>
      <c r="E212" s="268"/>
      <c r="F212" s="268"/>
      <c r="G212" s="283" t="s">
        <v>134</v>
      </c>
      <c r="H212" s="283" t="s">
        <v>201</v>
      </c>
      <c r="I212" s="285" t="s">
        <v>135</v>
      </c>
      <c r="J212" s="285" t="s">
        <v>137</v>
      </c>
      <c r="K212" s="83" t="s">
        <v>136</v>
      </c>
      <c r="L212" s="89">
        <v>91</v>
      </c>
      <c r="M212" s="89">
        <v>83</v>
      </c>
      <c r="N212" s="85">
        <f t="shared" si="24"/>
        <v>-8.791208791208788</v>
      </c>
      <c r="O212" s="85">
        <f t="shared" si="21"/>
        <v>8</v>
      </c>
      <c r="P212" s="157"/>
      <c r="Q212" s="39">
        <f t="shared" si="22"/>
        <v>82</v>
      </c>
      <c r="R212" s="39">
        <f t="shared" si="23"/>
        <v>100</v>
      </c>
      <c r="S212" s="256" t="s">
        <v>240</v>
      </c>
    </row>
    <row r="213" spans="1:19" ht="12.75" customHeight="1">
      <c r="A213" s="335"/>
      <c r="B213" s="362"/>
      <c r="C213" s="469"/>
      <c r="D213" s="268"/>
      <c r="E213" s="268"/>
      <c r="F213" s="268"/>
      <c r="G213" s="285"/>
      <c r="H213" s="285"/>
      <c r="I213" s="284"/>
      <c r="J213" s="284"/>
      <c r="K213" s="36" t="s">
        <v>199</v>
      </c>
      <c r="L213" s="39">
        <v>9860</v>
      </c>
      <c r="M213" s="39">
        <v>9860</v>
      </c>
      <c r="N213" s="85">
        <f t="shared" si="24"/>
        <v>0</v>
      </c>
      <c r="O213" s="85">
        <f t="shared" si="21"/>
        <v>0</v>
      </c>
      <c r="P213" s="157"/>
      <c r="Q213" s="39">
        <f t="shared" si="22"/>
        <v>8874</v>
      </c>
      <c r="R213" s="39">
        <f t="shared" si="23"/>
        <v>10846</v>
      </c>
      <c r="S213" s="256" t="s">
        <v>240</v>
      </c>
    </row>
    <row r="214" spans="1:19" ht="12.75" customHeight="1">
      <c r="A214" s="335"/>
      <c r="B214" s="362"/>
      <c r="C214" s="469"/>
      <c r="D214" s="268"/>
      <c r="E214" s="268"/>
      <c r="F214" s="268"/>
      <c r="G214" s="285"/>
      <c r="H214" s="285"/>
      <c r="I214" s="297" t="s">
        <v>200</v>
      </c>
      <c r="J214" s="298"/>
      <c r="K214" s="27" t="s">
        <v>136</v>
      </c>
      <c r="L214" s="135">
        <f>L212</f>
        <v>91</v>
      </c>
      <c r="M214" s="135">
        <f>M212</f>
        <v>83</v>
      </c>
      <c r="N214" s="85">
        <f t="shared" si="24"/>
        <v>-8.791208791208788</v>
      </c>
      <c r="O214" s="85">
        <f t="shared" si="21"/>
        <v>8</v>
      </c>
      <c r="P214" s="429">
        <f>M215/L215*100</f>
        <v>100</v>
      </c>
      <c r="Q214" s="39">
        <f t="shared" si="22"/>
        <v>82</v>
      </c>
      <c r="R214" s="39">
        <f t="shared" si="23"/>
        <v>100</v>
      </c>
      <c r="S214" s="256" t="s">
        <v>240</v>
      </c>
    </row>
    <row r="215" spans="1:19" ht="13.5" customHeight="1" thickBot="1">
      <c r="A215" s="336"/>
      <c r="B215" s="363"/>
      <c r="C215" s="470"/>
      <c r="D215" s="271"/>
      <c r="E215" s="271"/>
      <c r="F215" s="271"/>
      <c r="G215" s="296"/>
      <c r="H215" s="296"/>
      <c r="I215" s="299"/>
      <c r="J215" s="300"/>
      <c r="K215" s="28" t="s">
        <v>199</v>
      </c>
      <c r="L215" s="136">
        <f>L213</f>
        <v>9860</v>
      </c>
      <c r="M215" s="136">
        <f>M213</f>
        <v>9860</v>
      </c>
      <c r="N215" s="93">
        <f t="shared" si="24"/>
        <v>0</v>
      </c>
      <c r="O215" s="93">
        <f t="shared" si="21"/>
        <v>0</v>
      </c>
      <c r="P215" s="433"/>
      <c r="Q215" s="136">
        <f t="shared" si="22"/>
        <v>8874</v>
      </c>
      <c r="R215" s="136">
        <f t="shared" si="23"/>
        <v>10846</v>
      </c>
      <c r="S215" s="259" t="s">
        <v>240</v>
      </c>
    </row>
    <row r="216" spans="1:19" ht="20.25" customHeight="1">
      <c r="A216" s="334">
        <v>22</v>
      </c>
      <c r="B216" s="361" t="s">
        <v>172</v>
      </c>
      <c r="C216" s="468">
        <v>775</v>
      </c>
      <c r="D216" s="270">
        <v>20865500</v>
      </c>
      <c r="E216" s="270">
        <v>23247609.09</v>
      </c>
      <c r="F216" s="270">
        <v>22540180.37</v>
      </c>
      <c r="G216" s="292" t="s">
        <v>138</v>
      </c>
      <c r="H216" s="292" t="s">
        <v>201</v>
      </c>
      <c r="I216" s="292" t="s">
        <v>191</v>
      </c>
      <c r="J216" s="292" t="s">
        <v>137</v>
      </c>
      <c r="K216" s="32" t="s">
        <v>136</v>
      </c>
      <c r="L216" s="49">
        <v>72</v>
      </c>
      <c r="M216" s="49">
        <v>72</v>
      </c>
      <c r="N216" s="95">
        <f t="shared" si="24"/>
        <v>0</v>
      </c>
      <c r="O216" s="95">
        <f t="shared" si="21"/>
        <v>0</v>
      </c>
      <c r="P216" s="231"/>
      <c r="Q216" s="84">
        <f t="shared" si="22"/>
        <v>65</v>
      </c>
      <c r="R216" s="33">
        <f t="shared" si="23"/>
        <v>79</v>
      </c>
      <c r="S216" s="257" t="s">
        <v>240</v>
      </c>
    </row>
    <row r="217" spans="1:19" ht="24" customHeight="1">
      <c r="A217" s="335"/>
      <c r="B217" s="362"/>
      <c r="C217" s="469"/>
      <c r="D217" s="268"/>
      <c r="E217" s="268"/>
      <c r="F217" s="268"/>
      <c r="G217" s="285"/>
      <c r="H217" s="285"/>
      <c r="I217" s="284"/>
      <c r="J217" s="284"/>
      <c r="K217" s="36" t="s">
        <v>199</v>
      </c>
      <c r="L217" s="39">
        <v>7417</v>
      </c>
      <c r="M217" s="39">
        <v>7417</v>
      </c>
      <c r="N217" s="85">
        <f t="shared" si="24"/>
        <v>0</v>
      </c>
      <c r="O217" s="85">
        <f t="shared" si="21"/>
        <v>0</v>
      </c>
      <c r="P217" s="157"/>
      <c r="Q217" s="39">
        <f t="shared" si="22"/>
        <v>6675</v>
      </c>
      <c r="R217" s="39">
        <f t="shared" si="23"/>
        <v>8159</v>
      </c>
      <c r="S217" s="256" t="s">
        <v>240</v>
      </c>
    </row>
    <row r="218" spans="1:19" ht="12.75" customHeight="1">
      <c r="A218" s="335"/>
      <c r="B218" s="362"/>
      <c r="C218" s="469"/>
      <c r="D218" s="268"/>
      <c r="E218" s="268"/>
      <c r="F218" s="268"/>
      <c r="G218" s="285"/>
      <c r="H218" s="285"/>
      <c r="I218" s="283" t="s">
        <v>132</v>
      </c>
      <c r="J218" s="285" t="s">
        <v>137</v>
      </c>
      <c r="K218" s="36" t="s">
        <v>136</v>
      </c>
      <c r="L218" s="43">
        <v>1</v>
      </c>
      <c r="M218" s="43">
        <v>1</v>
      </c>
      <c r="N218" s="85">
        <f t="shared" si="24"/>
        <v>0</v>
      </c>
      <c r="O218" s="85">
        <f t="shared" si="21"/>
        <v>0</v>
      </c>
      <c r="P218" s="157"/>
      <c r="Q218" s="39">
        <f t="shared" si="22"/>
        <v>1</v>
      </c>
      <c r="R218" s="39">
        <f t="shared" si="23"/>
        <v>1</v>
      </c>
      <c r="S218" s="256" t="s">
        <v>240</v>
      </c>
    </row>
    <row r="219" spans="1:19" ht="12.75" customHeight="1">
      <c r="A219" s="335"/>
      <c r="B219" s="362"/>
      <c r="C219" s="469"/>
      <c r="D219" s="268"/>
      <c r="E219" s="268"/>
      <c r="F219" s="268"/>
      <c r="G219" s="285"/>
      <c r="H219" s="285"/>
      <c r="I219" s="284"/>
      <c r="J219" s="284"/>
      <c r="K219" s="36" t="s">
        <v>199</v>
      </c>
      <c r="L219" s="43">
        <v>21</v>
      </c>
      <c r="M219" s="43">
        <v>21</v>
      </c>
      <c r="N219" s="85">
        <f t="shared" si="24"/>
        <v>0</v>
      </c>
      <c r="O219" s="85">
        <f t="shared" si="21"/>
        <v>0</v>
      </c>
      <c r="P219" s="157"/>
      <c r="Q219" s="39">
        <f t="shared" si="22"/>
        <v>19</v>
      </c>
      <c r="R219" s="39">
        <f t="shared" si="23"/>
        <v>23</v>
      </c>
      <c r="S219" s="256" t="s">
        <v>240</v>
      </c>
    </row>
    <row r="220" spans="1:19" ht="33.75" customHeight="1">
      <c r="A220" s="335"/>
      <c r="B220" s="362"/>
      <c r="C220" s="469"/>
      <c r="D220" s="268"/>
      <c r="E220" s="268"/>
      <c r="F220" s="268"/>
      <c r="G220" s="285"/>
      <c r="H220" s="285"/>
      <c r="I220" s="285" t="s">
        <v>191</v>
      </c>
      <c r="J220" s="283" t="s">
        <v>133</v>
      </c>
      <c r="K220" s="36" t="s">
        <v>136</v>
      </c>
      <c r="L220" s="43">
        <v>136</v>
      </c>
      <c r="M220" s="43">
        <v>136</v>
      </c>
      <c r="N220" s="85">
        <f t="shared" si="24"/>
        <v>0</v>
      </c>
      <c r="O220" s="85">
        <f t="shared" si="21"/>
        <v>0</v>
      </c>
      <c r="P220" s="157"/>
      <c r="Q220" s="39">
        <f t="shared" si="22"/>
        <v>122</v>
      </c>
      <c r="R220" s="39">
        <f t="shared" si="23"/>
        <v>150</v>
      </c>
      <c r="S220" s="256" t="s">
        <v>240</v>
      </c>
    </row>
    <row r="221" spans="1:19" ht="12.75" customHeight="1">
      <c r="A221" s="335"/>
      <c r="B221" s="362"/>
      <c r="C221" s="469"/>
      <c r="D221" s="268"/>
      <c r="E221" s="268"/>
      <c r="F221" s="268"/>
      <c r="G221" s="285"/>
      <c r="H221" s="285"/>
      <c r="I221" s="284"/>
      <c r="J221" s="284"/>
      <c r="K221" s="36" t="s">
        <v>199</v>
      </c>
      <c r="L221" s="39">
        <v>15049</v>
      </c>
      <c r="M221" s="39">
        <v>15049</v>
      </c>
      <c r="N221" s="85">
        <f t="shared" si="24"/>
        <v>0</v>
      </c>
      <c r="O221" s="85">
        <f t="shared" si="21"/>
        <v>0</v>
      </c>
      <c r="P221" s="157"/>
      <c r="Q221" s="39">
        <f t="shared" si="22"/>
        <v>13544</v>
      </c>
      <c r="R221" s="39">
        <f t="shared" si="23"/>
        <v>16554</v>
      </c>
      <c r="S221" s="256" t="s">
        <v>240</v>
      </c>
    </row>
    <row r="222" spans="1:19" ht="12.75" customHeight="1">
      <c r="A222" s="335"/>
      <c r="B222" s="362"/>
      <c r="C222" s="469"/>
      <c r="D222" s="268"/>
      <c r="E222" s="268"/>
      <c r="F222" s="268"/>
      <c r="G222" s="285"/>
      <c r="H222" s="285"/>
      <c r="I222" s="297" t="s">
        <v>200</v>
      </c>
      <c r="J222" s="298"/>
      <c r="K222" s="27" t="s">
        <v>136</v>
      </c>
      <c r="L222" s="135">
        <f>L216+L218+L220</f>
        <v>209</v>
      </c>
      <c r="M222" s="135">
        <f>M216+M218+M220</f>
        <v>209</v>
      </c>
      <c r="N222" s="85">
        <f t="shared" si="24"/>
        <v>0</v>
      </c>
      <c r="O222" s="85">
        <f t="shared" si="21"/>
        <v>0</v>
      </c>
      <c r="P222" s="429">
        <f>M223/L223*100</f>
        <v>100</v>
      </c>
      <c r="Q222" s="39">
        <f t="shared" si="22"/>
        <v>188</v>
      </c>
      <c r="R222" s="39">
        <f t="shared" si="23"/>
        <v>230</v>
      </c>
      <c r="S222" s="256" t="s">
        <v>240</v>
      </c>
    </row>
    <row r="223" spans="1:19" ht="12.75" customHeight="1">
      <c r="A223" s="335"/>
      <c r="B223" s="362"/>
      <c r="C223" s="469"/>
      <c r="D223" s="268"/>
      <c r="E223" s="268"/>
      <c r="F223" s="268"/>
      <c r="G223" s="284"/>
      <c r="H223" s="284"/>
      <c r="I223" s="290"/>
      <c r="J223" s="291"/>
      <c r="K223" s="27" t="s">
        <v>199</v>
      </c>
      <c r="L223" s="26">
        <f>L217+L219+L221</f>
        <v>22487</v>
      </c>
      <c r="M223" s="26">
        <f>M217+M219+M221</f>
        <v>22487</v>
      </c>
      <c r="N223" s="85">
        <f t="shared" si="24"/>
        <v>0</v>
      </c>
      <c r="O223" s="85">
        <f t="shared" si="21"/>
        <v>0</v>
      </c>
      <c r="P223" s="433"/>
      <c r="Q223" s="26">
        <f t="shared" si="22"/>
        <v>20238</v>
      </c>
      <c r="R223" s="26">
        <f t="shared" si="23"/>
        <v>24736</v>
      </c>
      <c r="S223" s="256" t="s">
        <v>240</v>
      </c>
    </row>
    <row r="224" spans="1:19" ht="12.75" customHeight="1">
      <c r="A224" s="335"/>
      <c r="B224" s="362"/>
      <c r="C224" s="469"/>
      <c r="D224" s="268"/>
      <c r="E224" s="268"/>
      <c r="F224" s="268"/>
      <c r="G224" s="285" t="s">
        <v>134</v>
      </c>
      <c r="H224" s="293"/>
      <c r="I224" s="285" t="s">
        <v>135</v>
      </c>
      <c r="J224" s="285" t="s">
        <v>137</v>
      </c>
      <c r="K224" s="83" t="s">
        <v>136</v>
      </c>
      <c r="L224" s="89">
        <v>72</v>
      </c>
      <c r="M224" s="89">
        <v>72</v>
      </c>
      <c r="N224" s="85">
        <f t="shared" si="24"/>
        <v>0</v>
      </c>
      <c r="O224" s="85">
        <f t="shared" si="21"/>
        <v>0</v>
      </c>
      <c r="P224" s="157"/>
      <c r="Q224" s="39">
        <f t="shared" si="22"/>
        <v>65</v>
      </c>
      <c r="R224" s="39">
        <f t="shared" si="23"/>
        <v>79</v>
      </c>
      <c r="S224" s="256" t="s">
        <v>240</v>
      </c>
    </row>
    <row r="225" spans="1:19" ht="12.75" customHeight="1">
      <c r="A225" s="335"/>
      <c r="B225" s="362"/>
      <c r="C225" s="469"/>
      <c r="D225" s="268"/>
      <c r="E225" s="268"/>
      <c r="F225" s="268"/>
      <c r="G225" s="285"/>
      <c r="H225" s="294"/>
      <c r="I225" s="284"/>
      <c r="J225" s="284"/>
      <c r="K225" s="36" t="s">
        <v>199</v>
      </c>
      <c r="L225" s="39">
        <v>7417</v>
      </c>
      <c r="M225" s="39">
        <v>7417</v>
      </c>
      <c r="N225" s="85">
        <f t="shared" si="24"/>
        <v>0</v>
      </c>
      <c r="O225" s="85">
        <f t="shared" si="21"/>
        <v>0</v>
      </c>
      <c r="P225" s="157"/>
      <c r="Q225" s="39">
        <f t="shared" si="22"/>
        <v>6675</v>
      </c>
      <c r="R225" s="39">
        <f t="shared" si="23"/>
        <v>8159</v>
      </c>
      <c r="S225" s="256" t="s">
        <v>240</v>
      </c>
    </row>
    <row r="226" spans="1:19" ht="12.75" customHeight="1">
      <c r="A226" s="335"/>
      <c r="B226" s="362"/>
      <c r="C226" s="469"/>
      <c r="D226" s="268"/>
      <c r="E226" s="268"/>
      <c r="F226" s="268"/>
      <c r="G226" s="285"/>
      <c r="H226" s="294"/>
      <c r="I226" s="283" t="s">
        <v>132</v>
      </c>
      <c r="J226" s="285" t="s">
        <v>137</v>
      </c>
      <c r="K226" s="36" t="s">
        <v>136</v>
      </c>
      <c r="L226" s="43">
        <v>1</v>
      </c>
      <c r="M226" s="43">
        <v>1</v>
      </c>
      <c r="N226" s="85">
        <f t="shared" si="24"/>
        <v>0</v>
      </c>
      <c r="O226" s="85">
        <f t="shared" si="21"/>
        <v>0</v>
      </c>
      <c r="P226" s="157"/>
      <c r="Q226" s="39">
        <f t="shared" si="22"/>
        <v>1</v>
      </c>
      <c r="R226" s="39">
        <f t="shared" si="23"/>
        <v>1</v>
      </c>
      <c r="S226" s="256" t="s">
        <v>240</v>
      </c>
    </row>
    <row r="227" spans="1:19" ht="12.75" customHeight="1">
      <c r="A227" s="335"/>
      <c r="B227" s="362"/>
      <c r="C227" s="469"/>
      <c r="D227" s="268"/>
      <c r="E227" s="268"/>
      <c r="F227" s="268"/>
      <c r="G227" s="285"/>
      <c r="H227" s="294"/>
      <c r="I227" s="284"/>
      <c r="J227" s="284"/>
      <c r="K227" s="36" t="s">
        <v>199</v>
      </c>
      <c r="L227" s="43">
        <v>21</v>
      </c>
      <c r="M227" s="43">
        <v>21</v>
      </c>
      <c r="N227" s="85">
        <f t="shared" si="24"/>
        <v>0</v>
      </c>
      <c r="O227" s="85">
        <f t="shared" si="21"/>
        <v>0</v>
      </c>
      <c r="P227" s="157"/>
      <c r="Q227" s="39">
        <f t="shared" si="22"/>
        <v>19</v>
      </c>
      <c r="R227" s="39">
        <f t="shared" si="23"/>
        <v>23</v>
      </c>
      <c r="S227" s="256" t="s">
        <v>240</v>
      </c>
    </row>
    <row r="228" spans="1:19" ht="12.75" customHeight="1">
      <c r="A228" s="335"/>
      <c r="B228" s="362"/>
      <c r="C228" s="469"/>
      <c r="D228" s="268"/>
      <c r="E228" s="268"/>
      <c r="F228" s="268"/>
      <c r="G228" s="285"/>
      <c r="H228" s="294"/>
      <c r="I228" s="285" t="s">
        <v>135</v>
      </c>
      <c r="J228" s="46" t="s">
        <v>133</v>
      </c>
      <c r="K228" s="36" t="s">
        <v>136</v>
      </c>
      <c r="L228" s="43">
        <v>136</v>
      </c>
      <c r="M228" s="43">
        <v>136</v>
      </c>
      <c r="N228" s="85">
        <f t="shared" si="24"/>
        <v>0</v>
      </c>
      <c r="O228" s="85">
        <f t="shared" si="21"/>
        <v>0</v>
      </c>
      <c r="P228" s="157"/>
      <c r="Q228" s="39">
        <f t="shared" si="22"/>
        <v>122</v>
      </c>
      <c r="R228" s="39">
        <f t="shared" si="23"/>
        <v>150</v>
      </c>
      <c r="S228" s="256" t="s">
        <v>240</v>
      </c>
    </row>
    <row r="229" spans="1:19" ht="12.75" customHeight="1">
      <c r="A229" s="335"/>
      <c r="B229" s="362"/>
      <c r="C229" s="469"/>
      <c r="D229" s="268"/>
      <c r="E229" s="268"/>
      <c r="F229" s="268"/>
      <c r="G229" s="285"/>
      <c r="H229" s="294"/>
      <c r="I229" s="284"/>
      <c r="J229" s="82"/>
      <c r="K229" s="36" t="s">
        <v>199</v>
      </c>
      <c r="L229" s="39">
        <v>15049</v>
      </c>
      <c r="M229" s="39">
        <v>15049</v>
      </c>
      <c r="N229" s="85">
        <f t="shared" si="24"/>
        <v>0</v>
      </c>
      <c r="O229" s="85">
        <f t="shared" si="21"/>
        <v>0</v>
      </c>
      <c r="P229" s="157"/>
      <c r="Q229" s="39">
        <f t="shared" si="22"/>
        <v>13544</v>
      </c>
      <c r="R229" s="39">
        <f t="shared" si="23"/>
        <v>16554</v>
      </c>
      <c r="S229" s="256" t="s">
        <v>240</v>
      </c>
    </row>
    <row r="230" spans="1:19" ht="12.75" customHeight="1">
      <c r="A230" s="335"/>
      <c r="B230" s="362"/>
      <c r="C230" s="469"/>
      <c r="D230" s="268"/>
      <c r="E230" s="268"/>
      <c r="F230" s="268"/>
      <c r="G230" s="285"/>
      <c r="H230" s="294"/>
      <c r="I230" s="297" t="s">
        <v>200</v>
      </c>
      <c r="J230" s="298"/>
      <c r="K230" s="27" t="s">
        <v>136</v>
      </c>
      <c r="L230" s="135">
        <f>L224+L226+L228</f>
        <v>209</v>
      </c>
      <c r="M230" s="135">
        <f>M224+M226+M228</f>
        <v>209</v>
      </c>
      <c r="N230" s="85">
        <f t="shared" si="24"/>
        <v>0</v>
      </c>
      <c r="O230" s="85">
        <f t="shared" si="21"/>
        <v>0</v>
      </c>
      <c r="P230" s="429">
        <f>M231/L231*100</f>
        <v>100</v>
      </c>
      <c r="Q230" s="39">
        <f t="shared" si="22"/>
        <v>188</v>
      </c>
      <c r="R230" s="39">
        <f t="shared" si="23"/>
        <v>230</v>
      </c>
      <c r="S230" s="256" t="s">
        <v>240</v>
      </c>
    </row>
    <row r="231" spans="1:19" ht="13.5" customHeight="1" thickBot="1">
      <c r="A231" s="336"/>
      <c r="B231" s="363"/>
      <c r="C231" s="470"/>
      <c r="D231" s="269"/>
      <c r="E231" s="269"/>
      <c r="F231" s="269"/>
      <c r="G231" s="296"/>
      <c r="H231" s="303"/>
      <c r="I231" s="299"/>
      <c r="J231" s="300"/>
      <c r="K231" s="28" t="s">
        <v>199</v>
      </c>
      <c r="L231" s="136">
        <f>L225+L227+L229</f>
        <v>22487</v>
      </c>
      <c r="M231" s="136">
        <f>M225+M227+M229</f>
        <v>22487</v>
      </c>
      <c r="N231" s="93">
        <f t="shared" si="24"/>
        <v>0</v>
      </c>
      <c r="O231" s="93">
        <f t="shared" si="21"/>
        <v>0</v>
      </c>
      <c r="P231" s="433"/>
      <c r="Q231" s="73">
        <f t="shared" si="22"/>
        <v>20238</v>
      </c>
      <c r="R231" s="73">
        <f t="shared" si="23"/>
        <v>24736</v>
      </c>
      <c r="S231" s="259" t="s">
        <v>240</v>
      </c>
    </row>
    <row r="232" spans="1:19" ht="28.5" customHeight="1">
      <c r="A232" s="356">
        <v>23</v>
      </c>
      <c r="B232" s="361" t="s">
        <v>171</v>
      </c>
      <c r="C232" s="468">
        <v>775</v>
      </c>
      <c r="D232" s="267">
        <v>12057700</v>
      </c>
      <c r="E232" s="267">
        <v>14290243.3</v>
      </c>
      <c r="F232" s="267">
        <v>13929510.54</v>
      </c>
      <c r="G232" s="292" t="s">
        <v>138</v>
      </c>
      <c r="H232" s="292" t="s">
        <v>201</v>
      </c>
      <c r="I232" s="292" t="s">
        <v>191</v>
      </c>
      <c r="J232" s="292" t="s">
        <v>133</v>
      </c>
      <c r="K232" s="32" t="s">
        <v>136</v>
      </c>
      <c r="L232" s="49">
        <v>140</v>
      </c>
      <c r="M232" s="49">
        <v>140</v>
      </c>
      <c r="N232" s="95">
        <f t="shared" si="24"/>
        <v>0</v>
      </c>
      <c r="O232" s="95">
        <f t="shared" si="21"/>
        <v>0</v>
      </c>
      <c r="P232" s="231"/>
      <c r="Q232" s="84">
        <f t="shared" si="22"/>
        <v>126</v>
      </c>
      <c r="R232" s="33">
        <f t="shared" si="23"/>
        <v>154</v>
      </c>
      <c r="S232" s="257" t="s">
        <v>240</v>
      </c>
    </row>
    <row r="233" spans="1:19" ht="32.25" customHeight="1">
      <c r="A233" s="357"/>
      <c r="B233" s="362"/>
      <c r="C233" s="469"/>
      <c r="D233" s="268"/>
      <c r="E233" s="268"/>
      <c r="F233" s="268"/>
      <c r="G233" s="285"/>
      <c r="H233" s="285"/>
      <c r="I233" s="285"/>
      <c r="J233" s="285"/>
      <c r="K233" s="36" t="s">
        <v>199</v>
      </c>
      <c r="L233" s="39">
        <v>15978</v>
      </c>
      <c r="M233" s="39">
        <v>15978</v>
      </c>
      <c r="N233" s="85">
        <f t="shared" si="24"/>
        <v>0</v>
      </c>
      <c r="O233" s="85">
        <f t="shared" si="21"/>
        <v>0</v>
      </c>
      <c r="P233" s="157"/>
      <c r="Q233" s="39">
        <f t="shared" si="22"/>
        <v>14380</v>
      </c>
      <c r="R233" s="39">
        <f t="shared" si="23"/>
        <v>17576</v>
      </c>
      <c r="S233" s="256" t="s">
        <v>240</v>
      </c>
    </row>
    <row r="234" spans="1:19" ht="12.75" customHeight="1">
      <c r="A234" s="357"/>
      <c r="B234" s="362"/>
      <c r="C234" s="469"/>
      <c r="D234" s="268"/>
      <c r="E234" s="268"/>
      <c r="F234" s="268"/>
      <c r="G234" s="285"/>
      <c r="H234" s="285"/>
      <c r="I234" s="297" t="s">
        <v>200</v>
      </c>
      <c r="J234" s="298"/>
      <c r="K234" s="27" t="s">
        <v>136</v>
      </c>
      <c r="L234" s="135">
        <f>L232</f>
        <v>140</v>
      </c>
      <c r="M234" s="135">
        <f>M232</f>
        <v>140</v>
      </c>
      <c r="N234" s="85">
        <f t="shared" si="24"/>
        <v>0</v>
      </c>
      <c r="O234" s="85">
        <f t="shared" si="21"/>
        <v>0</v>
      </c>
      <c r="P234" s="429">
        <f>M235/L235*100</f>
        <v>100</v>
      </c>
      <c r="Q234" s="39">
        <f t="shared" si="22"/>
        <v>126</v>
      </c>
      <c r="R234" s="39">
        <f t="shared" si="23"/>
        <v>154</v>
      </c>
      <c r="S234" s="256" t="s">
        <v>240</v>
      </c>
    </row>
    <row r="235" spans="1:19" ht="12.75" customHeight="1">
      <c r="A235" s="357"/>
      <c r="B235" s="362"/>
      <c r="C235" s="469"/>
      <c r="D235" s="268"/>
      <c r="E235" s="268"/>
      <c r="F235" s="268"/>
      <c r="G235" s="285"/>
      <c r="H235" s="284"/>
      <c r="I235" s="290"/>
      <c r="J235" s="291"/>
      <c r="K235" s="27" t="s">
        <v>199</v>
      </c>
      <c r="L235" s="26">
        <f>L233</f>
        <v>15978</v>
      </c>
      <c r="M235" s="26">
        <f>M233</f>
        <v>15978</v>
      </c>
      <c r="N235" s="85">
        <f t="shared" si="24"/>
        <v>0</v>
      </c>
      <c r="O235" s="85">
        <f t="shared" si="21"/>
        <v>0</v>
      </c>
      <c r="P235" s="433"/>
      <c r="Q235" s="39">
        <f t="shared" si="22"/>
        <v>14380</v>
      </c>
      <c r="R235" s="39">
        <f t="shared" si="23"/>
        <v>17576</v>
      </c>
      <c r="S235" s="256" t="s">
        <v>240</v>
      </c>
    </row>
    <row r="236" spans="1:19" ht="12.75" customHeight="1">
      <c r="A236" s="357"/>
      <c r="B236" s="362"/>
      <c r="C236" s="469"/>
      <c r="D236" s="268"/>
      <c r="E236" s="268"/>
      <c r="F236" s="268"/>
      <c r="G236" s="283" t="s">
        <v>134</v>
      </c>
      <c r="H236" s="293" t="s">
        <v>201</v>
      </c>
      <c r="I236" s="285" t="s">
        <v>135</v>
      </c>
      <c r="J236" s="285" t="s">
        <v>133</v>
      </c>
      <c r="K236" s="83" t="s">
        <v>136</v>
      </c>
      <c r="L236" s="89">
        <v>139</v>
      </c>
      <c r="M236" s="89">
        <v>139</v>
      </c>
      <c r="N236" s="85">
        <f t="shared" si="24"/>
        <v>0</v>
      </c>
      <c r="O236" s="85">
        <f t="shared" si="21"/>
        <v>0</v>
      </c>
      <c r="P236" s="157"/>
      <c r="Q236" s="39">
        <f t="shared" si="22"/>
        <v>125</v>
      </c>
      <c r="R236" s="39">
        <f t="shared" si="23"/>
        <v>153</v>
      </c>
      <c r="S236" s="256" t="s">
        <v>240</v>
      </c>
    </row>
    <row r="237" spans="1:19" ht="12.75" customHeight="1">
      <c r="A237" s="357"/>
      <c r="B237" s="362"/>
      <c r="C237" s="469"/>
      <c r="D237" s="268"/>
      <c r="E237" s="268"/>
      <c r="F237" s="268"/>
      <c r="G237" s="285"/>
      <c r="H237" s="294"/>
      <c r="I237" s="284"/>
      <c r="J237" s="284"/>
      <c r="K237" s="36" t="s">
        <v>199</v>
      </c>
      <c r="L237" s="39">
        <v>15869</v>
      </c>
      <c r="M237" s="39">
        <v>15869</v>
      </c>
      <c r="N237" s="85">
        <f t="shared" si="24"/>
        <v>0</v>
      </c>
      <c r="O237" s="85">
        <f t="shared" si="21"/>
        <v>0</v>
      </c>
      <c r="P237" s="157"/>
      <c r="Q237" s="39">
        <f t="shared" si="22"/>
        <v>14282</v>
      </c>
      <c r="R237" s="39">
        <f t="shared" si="23"/>
        <v>17456</v>
      </c>
      <c r="S237" s="256" t="s">
        <v>240</v>
      </c>
    </row>
    <row r="238" spans="1:19" ht="12.75" customHeight="1">
      <c r="A238" s="357"/>
      <c r="B238" s="362"/>
      <c r="C238" s="469"/>
      <c r="D238" s="268"/>
      <c r="E238" s="268"/>
      <c r="F238" s="268"/>
      <c r="G238" s="285"/>
      <c r="H238" s="294"/>
      <c r="I238" s="283" t="s">
        <v>131</v>
      </c>
      <c r="J238" s="283" t="s">
        <v>133</v>
      </c>
      <c r="K238" s="36" t="s">
        <v>136</v>
      </c>
      <c r="L238" s="46">
        <v>1</v>
      </c>
      <c r="M238" s="46">
        <v>1</v>
      </c>
      <c r="N238" s="85">
        <f t="shared" si="24"/>
        <v>0</v>
      </c>
      <c r="O238" s="85">
        <f t="shared" si="21"/>
        <v>0</v>
      </c>
      <c r="P238" s="157"/>
      <c r="Q238" s="39">
        <f t="shared" si="22"/>
        <v>1</v>
      </c>
      <c r="R238" s="39">
        <f t="shared" si="23"/>
        <v>1</v>
      </c>
      <c r="S238" s="256" t="s">
        <v>240</v>
      </c>
    </row>
    <row r="239" spans="1:19" ht="12.75" customHeight="1">
      <c r="A239" s="357"/>
      <c r="B239" s="362"/>
      <c r="C239" s="469"/>
      <c r="D239" s="268"/>
      <c r="E239" s="268"/>
      <c r="F239" s="268"/>
      <c r="G239" s="285"/>
      <c r="H239" s="294"/>
      <c r="I239" s="284"/>
      <c r="J239" s="284"/>
      <c r="K239" s="36" t="s">
        <v>199</v>
      </c>
      <c r="L239" s="46">
        <v>109</v>
      </c>
      <c r="M239" s="46">
        <v>109</v>
      </c>
      <c r="N239" s="85">
        <f t="shared" si="24"/>
        <v>0</v>
      </c>
      <c r="O239" s="85">
        <f t="shared" si="21"/>
        <v>0</v>
      </c>
      <c r="P239" s="157"/>
      <c r="Q239" s="39">
        <f t="shared" si="22"/>
        <v>98</v>
      </c>
      <c r="R239" s="39">
        <f t="shared" si="23"/>
        <v>120</v>
      </c>
      <c r="S239" s="256" t="s">
        <v>240</v>
      </c>
    </row>
    <row r="240" spans="1:19" ht="12.75" customHeight="1">
      <c r="A240" s="357"/>
      <c r="B240" s="362"/>
      <c r="C240" s="469"/>
      <c r="D240" s="268"/>
      <c r="E240" s="268"/>
      <c r="F240" s="268"/>
      <c r="G240" s="285"/>
      <c r="H240" s="294"/>
      <c r="I240" s="297" t="s">
        <v>200</v>
      </c>
      <c r="J240" s="298"/>
      <c r="K240" s="27" t="s">
        <v>136</v>
      </c>
      <c r="L240" s="135">
        <f>L236+L238</f>
        <v>140</v>
      </c>
      <c r="M240" s="135">
        <f>M236+M238</f>
        <v>140</v>
      </c>
      <c r="N240" s="85">
        <f t="shared" si="24"/>
        <v>0</v>
      </c>
      <c r="O240" s="85">
        <f t="shared" si="21"/>
        <v>0</v>
      </c>
      <c r="P240" s="429">
        <f>M241/L241*100</f>
        <v>100</v>
      </c>
      <c r="Q240" s="39">
        <f t="shared" si="22"/>
        <v>126</v>
      </c>
      <c r="R240" s="39">
        <f t="shared" si="23"/>
        <v>154</v>
      </c>
      <c r="S240" s="256" t="s">
        <v>240</v>
      </c>
    </row>
    <row r="241" spans="1:19" ht="13.5" customHeight="1" thickBot="1">
      <c r="A241" s="358"/>
      <c r="B241" s="363"/>
      <c r="C241" s="470"/>
      <c r="D241" s="269"/>
      <c r="E241" s="269"/>
      <c r="F241" s="269"/>
      <c r="G241" s="296"/>
      <c r="H241" s="303"/>
      <c r="I241" s="299"/>
      <c r="J241" s="300"/>
      <c r="K241" s="28" t="s">
        <v>199</v>
      </c>
      <c r="L241" s="136">
        <f>L237+L239</f>
        <v>15978</v>
      </c>
      <c r="M241" s="136">
        <f>M237+M239</f>
        <v>15978</v>
      </c>
      <c r="N241" s="93">
        <f t="shared" si="24"/>
        <v>0</v>
      </c>
      <c r="O241" s="93">
        <f t="shared" si="21"/>
        <v>0</v>
      </c>
      <c r="P241" s="433"/>
      <c r="Q241" s="73">
        <f t="shared" si="22"/>
        <v>14380</v>
      </c>
      <c r="R241" s="73">
        <f t="shared" si="23"/>
        <v>17576</v>
      </c>
      <c r="S241" s="259" t="s">
        <v>240</v>
      </c>
    </row>
    <row r="242" spans="1:19" ht="12.75" customHeight="1">
      <c r="A242" s="334">
        <v>24</v>
      </c>
      <c r="B242" s="361" t="s">
        <v>170</v>
      </c>
      <c r="C242" s="468">
        <v>775</v>
      </c>
      <c r="D242" s="267">
        <v>9295500</v>
      </c>
      <c r="E242" s="267">
        <v>10302118.1</v>
      </c>
      <c r="F242" s="267">
        <v>10001320.91</v>
      </c>
      <c r="G242" s="292" t="s">
        <v>138</v>
      </c>
      <c r="H242" s="292" t="s">
        <v>201</v>
      </c>
      <c r="I242" s="292" t="s">
        <v>191</v>
      </c>
      <c r="J242" s="292" t="s">
        <v>133</v>
      </c>
      <c r="K242" s="32" t="s">
        <v>136</v>
      </c>
      <c r="L242" s="49">
        <v>91</v>
      </c>
      <c r="M242" s="49">
        <v>91</v>
      </c>
      <c r="N242" s="95">
        <f t="shared" si="24"/>
        <v>0</v>
      </c>
      <c r="O242" s="95">
        <f t="shared" si="21"/>
        <v>0</v>
      </c>
      <c r="P242" s="231"/>
      <c r="Q242" s="84">
        <f t="shared" si="22"/>
        <v>82</v>
      </c>
      <c r="R242" s="33">
        <f t="shared" si="23"/>
        <v>100</v>
      </c>
      <c r="S242" s="257" t="s">
        <v>240</v>
      </c>
    </row>
    <row r="243" spans="1:19" ht="12.75" customHeight="1">
      <c r="A243" s="335"/>
      <c r="B243" s="362"/>
      <c r="C243" s="469"/>
      <c r="D243" s="268"/>
      <c r="E243" s="268"/>
      <c r="F243" s="268"/>
      <c r="G243" s="285"/>
      <c r="H243" s="285"/>
      <c r="I243" s="285"/>
      <c r="J243" s="284"/>
      <c r="K243" s="36" t="s">
        <v>199</v>
      </c>
      <c r="L243" s="39">
        <v>10537</v>
      </c>
      <c r="M243" s="39">
        <v>10537</v>
      </c>
      <c r="N243" s="85">
        <f t="shared" si="24"/>
        <v>0</v>
      </c>
      <c r="O243" s="85">
        <f t="shared" si="21"/>
        <v>0</v>
      </c>
      <c r="P243" s="157"/>
      <c r="Q243" s="39">
        <f t="shared" si="22"/>
        <v>9483</v>
      </c>
      <c r="R243" s="39">
        <f t="shared" si="23"/>
        <v>11591</v>
      </c>
      <c r="S243" s="256" t="s">
        <v>240</v>
      </c>
    </row>
    <row r="244" spans="1:19" ht="12.75" customHeight="1">
      <c r="A244" s="335"/>
      <c r="B244" s="362"/>
      <c r="C244" s="469"/>
      <c r="D244" s="268"/>
      <c r="E244" s="268"/>
      <c r="F244" s="268"/>
      <c r="G244" s="285"/>
      <c r="H244" s="285"/>
      <c r="I244" s="297" t="s">
        <v>200</v>
      </c>
      <c r="J244" s="298"/>
      <c r="K244" s="27" t="s">
        <v>136</v>
      </c>
      <c r="L244" s="135">
        <f>L242</f>
        <v>91</v>
      </c>
      <c r="M244" s="135">
        <f>M242</f>
        <v>91</v>
      </c>
      <c r="N244" s="85">
        <f t="shared" si="24"/>
        <v>0</v>
      </c>
      <c r="O244" s="85">
        <f t="shared" si="21"/>
        <v>0</v>
      </c>
      <c r="P244" s="429">
        <f>M245/L245*100</f>
        <v>100</v>
      </c>
      <c r="Q244" s="39">
        <f t="shared" si="22"/>
        <v>82</v>
      </c>
      <c r="R244" s="39">
        <f t="shared" si="23"/>
        <v>100</v>
      </c>
      <c r="S244" s="256" t="s">
        <v>240</v>
      </c>
    </row>
    <row r="245" spans="1:19" ht="12.75" customHeight="1">
      <c r="A245" s="335"/>
      <c r="B245" s="362"/>
      <c r="C245" s="469"/>
      <c r="D245" s="268"/>
      <c r="E245" s="268"/>
      <c r="F245" s="268"/>
      <c r="G245" s="284"/>
      <c r="H245" s="284"/>
      <c r="I245" s="290"/>
      <c r="J245" s="291"/>
      <c r="K245" s="27" t="s">
        <v>199</v>
      </c>
      <c r="L245" s="26">
        <f>L243</f>
        <v>10537</v>
      </c>
      <c r="M245" s="26">
        <f>M243</f>
        <v>10537</v>
      </c>
      <c r="N245" s="85">
        <f t="shared" si="24"/>
        <v>0</v>
      </c>
      <c r="O245" s="85">
        <f t="shared" si="21"/>
        <v>0</v>
      </c>
      <c r="P245" s="433"/>
      <c r="Q245" s="39">
        <f t="shared" si="22"/>
        <v>9483</v>
      </c>
      <c r="R245" s="39">
        <f t="shared" si="23"/>
        <v>11591</v>
      </c>
      <c r="S245" s="256" t="s">
        <v>240</v>
      </c>
    </row>
    <row r="246" spans="1:19" ht="12.75" customHeight="1">
      <c r="A246" s="335"/>
      <c r="B246" s="362"/>
      <c r="C246" s="469"/>
      <c r="D246" s="268"/>
      <c r="E246" s="268"/>
      <c r="F246" s="268"/>
      <c r="G246" s="283" t="s">
        <v>134</v>
      </c>
      <c r="H246" s="293" t="s">
        <v>201</v>
      </c>
      <c r="I246" s="283" t="s">
        <v>131</v>
      </c>
      <c r="J246" s="283" t="s">
        <v>133</v>
      </c>
      <c r="K246" s="83" t="s">
        <v>136</v>
      </c>
      <c r="L246" s="89">
        <v>2</v>
      </c>
      <c r="M246" s="89">
        <v>2</v>
      </c>
      <c r="N246" s="85">
        <f t="shared" si="24"/>
        <v>0</v>
      </c>
      <c r="O246" s="85">
        <f t="shared" si="21"/>
        <v>0</v>
      </c>
      <c r="P246" s="157"/>
      <c r="Q246" s="39">
        <f t="shared" si="22"/>
        <v>2</v>
      </c>
      <c r="R246" s="39">
        <f t="shared" si="23"/>
        <v>2</v>
      </c>
      <c r="S246" s="256" t="s">
        <v>240</v>
      </c>
    </row>
    <row r="247" spans="1:19" ht="12.75" customHeight="1">
      <c r="A247" s="335"/>
      <c r="B247" s="362"/>
      <c r="C247" s="469"/>
      <c r="D247" s="268"/>
      <c r="E247" s="268"/>
      <c r="F247" s="268"/>
      <c r="G247" s="285"/>
      <c r="H247" s="294"/>
      <c r="I247" s="284"/>
      <c r="J247" s="284"/>
      <c r="K247" s="36" t="s">
        <v>199</v>
      </c>
      <c r="L247" s="43">
        <v>174</v>
      </c>
      <c r="M247" s="43">
        <v>174</v>
      </c>
      <c r="N247" s="85">
        <f t="shared" si="24"/>
        <v>0</v>
      </c>
      <c r="O247" s="85">
        <f t="shared" si="21"/>
        <v>0</v>
      </c>
      <c r="P247" s="157"/>
      <c r="Q247" s="39">
        <f t="shared" si="22"/>
        <v>157</v>
      </c>
      <c r="R247" s="39">
        <f t="shared" si="23"/>
        <v>191</v>
      </c>
      <c r="S247" s="256" t="s">
        <v>240</v>
      </c>
    </row>
    <row r="248" spans="1:19" ht="12.75" customHeight="1">
      <c r="A248" s="335"/>
      <c r="B248" s="362"/>
      <c r="C248" s="469"/>
      <c r="D248" s="268"/>
      <c r="E248" s="268"/>
      <c r="F248" s="268"/>
      <c r="G248" s="285"/>
      <c r="H248" s="294"/>
      <c r="I248" s="283" t="s">
        <v>135</v>
      </c>
      <c r="J248" s="283" t="s">
        <v>133</v>
      </c>
      <c r="K248" s="36" t="s">
        <v>136</v>
      </c>
      <c r="L248" s="43">
        <v>89</v>
      </c>
      <c r="M248" s="43">
        <v>89</v>
      </c>
      <c r="N248" s="85">
        <f t="shared" si="24"/>
        <v>0</v>
      </c>
      <c r="O248" s="85">
        <f t="shared" si="21"/>
        <v>0</v>
      </c>
      <c r="P248" s="157"/>
      <c r="Q248" s="39">
        <f t="shared" si="22"/>
        <v>80</v>
      </c>
      <c r="R248" s="39">
        <f t="shared" si="23"/>
        <v>98</v>
      </c>
      <c r="S248" s="256" t="s">
        <v>240</v>
      </c>
    </row>
    <row r="249" spans="1:19" ht="12.75" customHeight="1">
      <c r="A249" s="335"/>
      <c r="B249" s="362"/>
      <c r="C249" s="469"/>
      <c r="D249" s="268"/>
      <c r="E249" s="268"/>
      <c r="F249" s="268"/>
      <c r="G249" s="285"/>
      <c r="H249" s="294"/>
      <c r="I249" s="284"/>
      <c r="J249" s="284"/>
      <c r="K249" s="36" t="s">
        <v>199</v>
      </c>
      <c r="L249" s="39">
        <v>10363</v>
      </c>
      <c r="M249" s="39">
        <v>10363</v>
      </c>
      <c r="N249" s="85">
        <f t="shared" si="24"/>
        <v>0</v>
      </c>
      <c r="O249" s="85">
        <f t="shared" si="21"/>
        <v>0</v>
      </c>
      <c r="P249" s="157"/>
      <c r="Q249" s="39">
        <f t="shared" si="22"/>
        <v>9327</v>
      </c>
      <c r="R249" s="39">
        <f t="shared" si="23"/>
        <v>11399</v>
      </c>
      <c r="S249" s="256" t="s">
        <v>240</v>
      </c>
    </row>
    <row r="250" spans="1:19" ht="12.75" customHeight="1">
      <c r="A250" s="335"/>
      <c r="B250" s="362"/>
      <c r="C250" s="469"/>
      <c r="D250" s="268"/>
      <c r="E250" s="268"/>
      <c r="F250" s="268"/>
      <c r="G250" s="285"/>
      <c r="H250" s="294"/>
      <c r="I250" s="297" t="s">
        <v>200</v>
      </c>
      <c r="J250" s="298"/>
      <c r="K250" s="27" t="s">
        <v>136</v>
      </c>
      <c r="L250" s="135">
        <f>L246+L248</f>
        <v>91</v>
      </c>
      <c r="M250" s="135">
        <f>M246+M248</f>
        <v>91</v>
      </c>
      <c r="N250" s="85">
        <f t="shared" si="24"/>
        <v>0</v>
      </c>
      <c r="O250" s="85">
        <f t="shared" si="21"/>
        <v>0</v>
      </c>
      <c r="P250" s="429">
        <f>M251/L251*100</f>
        <v>100</v>
      </c>
      <c r="Q250" s="39">
        <f t="shared" si="22"/>
        <v>82</v>
      </c>
      <c r="R250" s="39">
        <f t="shared" si="23"/>
        <v>100</v>
      </c>
      <c r="S250" s="256" t="s">
        <v>240</v>
      </c>
    </row>
    <row r="251" spans="1:19" ht="13.5" customHeight="1" thickBot="1">
      <c r="A251" s="336"/>
      <c r="B251" s="363"/>
      <c r="C251" s="470"/>
      <c r="D251" s="269"/>
      <c r="E251" s="269"/>
      <c r="F251" s="269"/>
      <c r="G251" s="296"/>
      <c r="H251" s="303"/>
      <c r="I251" s="299"/>
      <c r="J251" s="300"/>
      <c r="K251" s="28" t="s">
        <v>199</v>
      </c>
      <c r="L251" s="136">
        <f>L247+L249</f>
        <v>10537</v>
      </c>
      <c r="M251" s="136">
        <f>M247+M249</f>
        <v>10537</v>
      </c>
      <c r="N251" s="93">
        <f t="shared" si="24"/>
        <v>0</v>
      </c>
      <c r="O251" s="93">
        <f t="shared" si="21"/>
        <v>0</v>
      </c>
      <c r="P251" s="433"/>
      <c r="Q251" s="73">
        <f t="shared" si="22"/>
        <v>9483</v>
      </c>
      <c r="R251" s="73">
        <f t="shared" si="23"/>
        <v>11591</v>
      </c>
      <c r="S251" s="259" t="s">
        <v>240</v>
      </c>
    </row>
    <row r="252" spans="1:19" ht="12.75" customHeight="1">
      <c r="A252" s="334">
        <v>25</v>
      </c>
      <c r="B252" s="361" t="s">
        <v>154</v>
      </c>
      <c r="C252" s="468">
        <v>775</v>
      </c>
      <c r="D252" s="267">
        <v>25603700</v>
      </c>
      <c r="E252" s="267">
        <v>26844537.79</v>
      </c>
      <c r="F252" s="267">
        <v>26381793.45</v>
      </c>
      <c r="G252" s="292" t="s">
        <v>138</v>
      </c>
      <c r="H252" s="292" t="s">
        <v>201</v>
      </c>
      <c r="I252" s="292" t="s">
        <v>191</v>
      </c>
      <c r="J252" s="292" t="s">
        <v>137</v>
      </c>
      <c r="K252" s="32" t="s">
        <v>136</v>
      </c>
      <c r="L252" s="49">
        <v>46</v>
      </c>
      <c r="M252" s="49">
        <v>46</v>
      </c>
      <c r="N252" s="95">
        <f t="shared" si="24"/>
        <v>0</v>
      </c>
      <c r="O252" s="95">
        <f t="shared" si="21"/>
        <v>0</v>
      </c>
      <c r="P252" s="231"/>
      <c r="Q252" s="84">
        <f t="shared" si="22"/>
        <v>41</v>
      </c>
      <c r="R252" s="33">
        <f t="shared" si="23"/>
        <v>51</v>
      </c>
      <c r="S252" s="257" t="s">
        <v>240</v>
      </c>
    </row>
    <row r="253" spans="1:19" ht="12.75" customHeight="1">
      <c r="A253" s="335"/>
      <c r="B253" s="362"/>
      <c r="C253" s="469"/>
      <c r="D253" s="268"/>
      <c r="E253" s="268"/>
      <c r="F253" s="268"/>
      <c r="G253" s="285"/>
      <c r="H253" s="285"/>
      <c r="I253" s="284"/>
      <c r="J253" s="284"/>
      <c r="K253" s="36" t="s">
        <v>199</v>
      </c>
      <c r="L253" s="39">
        <v>3796</v>
      </c>
      <c r="M253" s="39">
        <v>3796</v>
      </c>
      <c r="N253" s="85">
        <f t="shared" si="24"/>
        <v>0</v>
      </c>
      <c r="O253" s="85">
        <f t="shared" si="21"/>
        <v>0</v>
      </c>
      <c r="P253" s="157"/>
      <c r="Q253" s="39">
        <f t="shared" si="22"/>
        <v>3416</v>
      </c>
      <c r="R253" s="39">
        <f t="shared" si="23"/>
        <v>4176</v>
      </c>
      <c r="S253" s="256" t="s">
        <v>240</v>
      </c>
    </row>
    <row r="254" spans="1:19" ht="12.75" customHeight="1">
      <c r="A254" s="335"/>
      <c r="B254" s="362"/>
      <c r="C254" s="469"/>
      <c r="D254" s="268"/>
      <c r="E254" s="268"/>
      <c r="F254" s="268"/>
      <c r="G254" s="285"/>
      <c r="H254" s="285"/>
      <c r="I254" s="283" t="s">
        <v>132</v>
      </c>
      <c r="J254" s="285" t="s">
        <v>137</v>
      </c>
      <c r="K254" s="83" t="s">
        <v>136</v>
      </c>
      <c r="L254" s="39">
        <v>1</v>
      </c>
      <c r="M254" s="39">
        <v>1</v>
      </c>
      <c r="N254" s="85"/>
      <c r="O254" s="85"/>
      <c r="P254" s="157"/>
      <c r="Q254" s="39">
        <f>ROUND(L254-(L254*10/100),0)</f>
        <v>1</v>
      </c>
      <c r="R254" s="39">
        <f>ROUND(L254+(L254*10/100),0)</f>
        <v>1</v>
      </c>
      <c r="S254" s="256" t="s">
        <v>240</v>
      </c>
    </row>
    <row r="255" spans="1:19" ht="12.75" customHeight="1">
      <c r="A255" s="335"/>
      <c r="B255" s="362"/>
      <c r="C255" s="469"/>
      <c r="D255" s="268"/>
      <c r="E255" s="268"/>
      <c r="F255" s="268"/>
      <c r="G255" s="285"/>
      <c r="H255" s="285"/>
      <c r="I255" s="284"/>
      <c r="J255" s="284"/>
      <c r="K255" s="36" t="s">
        <v>199</v>
      </c>
      <c r="L255" s="39">
        <v>17</v>
      </c>
      <c r="M255" s="39">
        <v>17</v>
      </c>
      <c r="N255" s="85"/>
      <c r="O255" s="85"/>
      <c r="P255" s="157"/>
      <c r="Q255" s="39">
        <f>ROUND(L255-(L255*10/100),0)</f>
        <v>15</v>
      </c>
      <c r="R255" s="39">
        <f>ROUND(L255+(L255*10/100),0)</f>
        <v>19</v>
      </c>
      <c r="S255" s="256" t="s">
        <v>240</v>
      </c>
    </row>
    <row r="256" spans="1:19" ht="12.75" customHeight="1">
      <c r="A256" s="335"/>
      <c r="B256" s="362"/>
      <c r="C256" s="469"/>
      <c r="D256" s="268"/>
      <c r="E256" s="268"/>
      <c r="F256" s="268"/>
      <c r="G256" s="285"/>
      <c r="H256" s="285"/>
      <c r="I256" s="285" t="s">
        <v>191</v>
      </c>
      <c r="J256" s="283" t="s">
        <v>133</v>
      </c>
      <c r="K256" s="83" t="s">
        <v>136</v>
      </c>
      <c r="L256" s="43">
        <v>268</v>
      </c>
      <c r="M256" s="43">
        <v>268</v>
      </c>
      <c r="N256" s="85">
        <f t="shared" si="24"/>
        <v>0</v>
      </c>
      <c r="O256" s="85">
        <f t="shared" si="21"/>
        <v>0</v>
      </c>
      <c r="P256" s="157"/>
      <c r="Q256" s="39">
        <f t="shared" si="22"/>
        <v>241</v>
      </c>
      <c r="R256" s="39">
        <f t="shared" si="23"/>
        <v>295</v>
      </c>
      <c r="S256" s="256" t="s">
        <v>240</v>
      </c>
    </row>
    <row r="257" spans="1:19" ht="12.75" customHeight="1">
      <c r="A257" s="335"/>
      <c r="B257" s="362"/>
      <c r="C257" s="469"/>
      <c r="D257" s="268"/>
      <c r="E257" s="268"/>
      <c r="F257" s="268"/>
      <c r="G257" s="285"/>
      <c r="H257" s="285"/>
      <c r="I257" s="285"/>
      <c r="J257" s="284"/>
      <c r="K257" s="36" t="s">
        <v>199</v>
      </c>
      <c r="L257" s="39">
        <v>28464</v>
      </c>
      <c r="M257" s="39">
        <v>28464</v>
      </c>
      <c r="N257" s="85">
        <f t="shared" si="24"/>
        <v>0</v>
      </c>
      <c r="O257" s="85">
        <f t="shared" si="21"/>
        <v>0</v>
      </c>
      <c r="P257" s="157"/>
      <c r="Q257" s="39">
        <f t="shared" si="22"/>
        <v>25618</v>
      </c>
      <c r="R257" s="39">
        <f t="shared" si="23"/>
        <v>31310</v>
      </c>
      <c r="S257" s="256" t="s">
        <v>240</v>
      </c>
    </row>
    <row r="258" spans="1:19" ht="12.75" customHeight="1">
      <c r="A258" s="335"/>
      <c r="B258" s="362"/>
      <c r="C258" s="469"/>
      <c r="D258" s="268"/>
      <c r="E258" s="268"/>
      <c r="F258" s="268"/>
      <c r="G258" s="285"/>
      <c r="H258" s="285"/>
      <c r="I258" s="283" t="s">
        <v>132</v>
      </c>
      <c r="J258" s="283" t="s">
        <v>133</v>
      </c>
      <c r="K258" s="83" t="s">
        <v>136</v>
      </c>
      <c r="L258" s="43">
        <v>3</v>
      </c>
      <c r="M258" s="43">
        <v>3</v>
      </c>
      <c r="N258" s="85">
        <f t="shared" si="24"/>
        <v>0</v>
      </c>
      <c r="O258" s="85">
        <f t="shared" si="21"/>
        <v>0</v>
      </c>
      <c r="P258" s="157"/>
      <c r="Q258" s="39">
        <f t="shared" si="22"/>
        <v>3</v>
      </c>
      <c r="R258" s="39">
        <f t="shared" si="23"/>
        <v>3</v>
      </c>
      <c r="S258" s="256" t="s">
        <v>240</v>
      </c>
    </row>
    <row r="259" spans="1:19" ht="12.75" customHeight="1">
      <c r="A259" s="335"/>
      <c r="B259" s="362"/>
      <c r="C259" s="469"/>
      <c r="D259" s="268"/>
      <c r="E259" s="268"/>
      <c r="F259" s="268"/>
      <c r="G259" s="285"/>
      <c r="H259" s="285"/>
      <c r="I259" s="284"/>
      <c r="J259" s="284"/>
      <c r="K259" s="36" t="s">
        <v>199</v>
      </c>
      <c r="L259" s="43">
        <v>223</v>
      </c>
      <c r="M259" s="43">
        <v>223</v>
      </c>
      <c r="N259" s="85">
        <f t="shared" si="24"/>
        <v>0</v>
      </c>
      <c r="O259" s="85">
        <f aca="true" t="shared" si="25" ref="O259:O336">L259-M259</f>
        <v>0</v>
      </c>
      <c r="P259" s="157"/>
      <c r="Q259" s="39">
        <f t="shared" si="22"/>
        <v>201</v>
      </c>
      <c r="R259" s="39">
        <f t="shared" si="23"/>
        <v>245</v>
      </c>
      <c r="S259" s="256" t="s">
        <v>240</v>
      </c>
    </row>
    <row r="260" spans="1:19" ht="12.75" customHeight="1">
      <c r="A260" s="335"/>
      <c r="B260" s="362"/>
      <c r="C260" s="469"/>
      <c r="D260" s="268"/>
      <c r="E260" s="268"/>
      <c r="F260" s="268"/>
      <c r="G260" s="285"/>
      <c r="H260" s="285"/>
      <c r="I260" s="297" t="s">
        <v>200</v>
      </c>
      <c r="J260" s="298"/>
      <c r="K260" s="27" t="s">
        <v>136</v>
      </c>
      <c r="L260" s="26">
        <f>L252+L256+L258+L254</f>
        <v>318</v>
      </c>
      <c r="M260" s="26">
        <f>M252+M256+M258+M254</f>
        <v>318</v>
      </c>
      <c r="N260" s="85">
        <f t="shared" si="24"/>
        <v>0</v>
      </c>
      <c r="O260" s="85">
        <f t="shared" si="25"/>
        <v>0</v>
      </c>
      <c r="P260" s="429">
        <f>M261/L261*100</f>
        <v>100</v>
      </c>
      <c r="Q260" s="39">
        <f aca="true" t="shared" si="26" ref="Q260:Q337">ROUND(L260-(L260*10/100),0)</f>
        <v>286</v>
      </c>
      <c r="R260" s="39">
        <f aca="true" t="shared" si="27" ref="R260:R337">ROUND(L260+(L260*10/100),0)</f>
        <v>350</v>
      </c>
      <c r="S260" s="256" t="s">
        <v>240</v>
      </c>
    </row>
    <row r="261" spans="1:19" ht="12.75" customHeight="1">
      <c r="A261" s="335"/>
      <c r="B261" s="362"/>
      <c r="C261" s="469"/>
      <c r="D261" s="268"/>
      <c r="E261" s="268"/>
      <c r="F261" s="268"/>
      <c r="G261" s="284"/>
      <c r="H261" s="284"/>
      <c r="I261" s="290"/>
      <c r="J261" s="291"/>
      <c r="K261" s="27" t="s">
        <v>199</v>
      </c>
      <c r="L261" s="26">
        <f>L253+L257+L259+L255</f>
        <v>32500</v>
      </c>
      <c r="M261" s="26">
        <f>M253+M257+M259+M255</f>
        <v>32500</v>
      </c>
      <c r="N261" s="85">
        <f t="shared" si="24"/>
        <v>0</v>
      </c>
      <c r="O261" s="85">
        <f t="shared" si="25"/>
        <v>0</v>
      </c>
      <c r="P261" s="433"/>
      <c r="Q261" s="39">
        <f t="shared" si="26"/>
        <v>29250</v>
      </c>
      <c r="R261" s="39">
        <f t="shared" si="27"/>
        <v>35750</v>
      </c>
      <c r="S261" s="256" t="s">
        <v>240</v>
      </c>
    </row>
    <row r="262" spans="1:19" ht="12.75" customHeight="1">
      <c r="A262" s="335"/>
      <c r="B262" s="362"/>
      <c r="C262" s="469"/>
      <c r="D262" s="268"/>
      <c r="E262" s="268"/>
      <c r="F262" s="268"/>
      <c r="G262" s="283" t="s">
        <v>134</v>
      </c>
      <c r="H262" s="293" t="s">
        <v>201</v>
      </c>
      <c r="I262" s="285" t="s">
        <v>135</v>
      </c>
      <c r="J262" s="283" t="s">
        <v>137</v>
      </c>
      <c r="K262" s="36" t="s">
        <v>136</v>
      </c>
      <c r="L262" s="89">
        <v>45</v>
      </c>
      <c r="M262" s="89">
        <v>45</v>
      </c>
      <c r="N262" s="85">
        <f t="shared" si="24"/>
        <v>0</v>
      </c>
      <c r="O262" s="85">
        <f t="shared" si="25"/>
        <v>0</v>
      </c>
      <c r="P262" s="157"/>
      <c r="Q262" s="39">
        <f t="shared" si="26"/>
        <v>41</v>
      </c>
      <c r="R262" s="39">
        <f t="shared" si="27"/>
        <v>50</v>
      </c>
      <c r="S262" s="256" t="s">
        <v>240</v>
      </c>
    </row>
    <row r="263" spans="1:19" ht="12.75" customHeight="1">
      <c r="A263" s="335"/>
      <c r="B263" s="362"/>
      <c r="C263" s="469"/>
      <c r="D263" s="268"/>
      <c r="E263" s="268"/>
      <c r="F263" s="268"/>
      <c r="G263" s="285"/>
      <c r="H263" s="294"/>
      <c r="I263" s="284"/>
      <c r="J263" s="284"/>
      <c r="K263" s="36" t="s">
        <v>199</v>
      </c>
      <c r="L263" s="39">
        <v>3782</v>
      </c>
      <c r="M263" s="39">
        <v>3782</v>
      </c>
      <c r="N263" s="85">
        <f t="shared" si="24"/>
        <v>0</v>
      </c>
      <c r="O263" s="85">
        <f t="shared" si="25"/>
        <v>0</v>
      </c>
      <c r="P263" s="157"/>
      <c r="Q263" s="39">
        <f t="shared" si="26"/>
        <v>3404</v>
      </c>
      <c r="R263" s="39">
        <f t="shared" si="27"/>
        <v>4160</v>
      </c>
      <c r="S263" s="256" t="s">
        <v>240</v>
      </c>
    </row>
    <row r="264" spans="1:19" ht="12.75" customHeight="1">
      <c r="A264" s="335"/>
      <c r="B264" s="362"/>
      <c r="C264" s="469"/>
      <c r="D264" s="268"/>
      <c r="E264" s="268"/>
      <c r="F264" s="268"/>
      <c r="G264" s="285"/>
      <c r="H264" s="294"/>
      <c r="I264" s="283" t="s">
        <v>132</v>
      </c>
      <c r="J264" s="285" t="s">
        <v>137</v>
      </c>
      <c r="K264" s="83" t="s">
        <v>136</v>
      </c>
      <c r="L264" s="39">
        <v>1</v>
      </c>
      <c r="M264" s="39">
        <v>1</v>
      </c>
      <c r="N264" s="85"/>
      <c r="O264" s="85"/>
      <c r="P264" s="157"/>
      <c r="Q264" s="39">
        <f>ROUND(L264-(L264*10/100),0)</f>
        <v>1</v>
      </c>
      <c r="R264" s="39">
        <f>ROUND(L264+(L264*10/100),0)</f>
        <v>1</v>
      </c>
      <c r="S264" s="256" t="s">
        <v>240</v>
      </c>
    </row>
    <row r="265" spans="1:19" ht="12.75" customHeight="1">
      <c r="A265" s="335"/>
      <c r="B265" s="362"/>
      <c r="C265" s="469"/>
      <c r="D265" s="268"/>
      <c r="E265" s="268"/>
      <c r="F265" s="268"/>
      <c r="G265" s="285"/>
      <c r="H265" s="294"/>
      <c r="I265" s="284"/>
      <c r="J265" s="284"/>
      <c r="K265" s="36" t="s">
        <v>199</v>
      </c>
      <c r="L265" s="39">
        <v>17</v>
      </c>
      <c r="M265" s="39">
        <v>17</v>
      </c>
      <c r="N265" s="85"/>
      <c r="O265" s="85"/>
      <c r="P265" s="157"/>
      <c r="Q265" s="39">
        <f>ROUND(L265-(L265*10/100),0)</f>
        <v>15</v>
      </c>
      <c r="R265" s="39">
        <f>ROUND(L265+(L265*10/100),0)</f>
        <v>19</v>
      </c>
      <c r="S265" s="256" t="s">
        <v>240</v>
      </c>
    </row>
    <row r="266" spans="1:19" ht="12.75" customHeight="1">
      <c r="A266" s="335"/>
      <c r="B266" s="362"/>
      <c r="C266" s="469"/>
      <c r="D266" s="268"/>
      <c r="E266" s="268"/>
      <c r="F266" s="268"/>
      <c r="G266" s="285"/>
      <c r="H266" s="294"/>
      <c r="I266" s="283" t="s">
        <v>131</v>
      </c>
      <c r="J266" s="285" t="s">
        <v>137</v>
      </c>
      <c r="K266" s="83" t="s">
        <v>136</v>
      </c>
      <c r="L266" s="39">
        <v>1</v>
      </c>
      <c r="M266" s="39">
        <v>1</v>
      </c>
      <c r="N266" s="85"/>
      <c r="O266" s="85"/>
      <c r="P266" s="157"/>
      <c r="Q266" s="39">
        <f>ROUND(L266-(L266*10/100),0)</f>
        <v>1</v>
      </c>
      <c r="R266" s="39">
        <f>ROUND(L266+(L266*10/100),0)</f>
        <v>1</v>
      </c>
      <c r="S266" s="256" t="s">
        <v>240</v>
      </c>
    </row>
    <row r="267" spans="1:19" ht="12.75" customHeight="1">
      <c r="A267" s="335"/>
      <c r="B267" s="362"/>
      <c r="C267" s="469"/>
      <c r="D267" s="268"/>
      <c r="E267" s="268"/>
      <c r="F267" s="268"/>
      <c r="G267" s="285"/>
      <c r="H267" s="294"/>
      <c r="I267" s="284"/>
      <c r="J267" s="284"/>
      <c r="K267" s="36" t="s">
        <v>199</v>
      </c>
      <c r="L267" s="39">
        <v>14</v>
      </c>
      <c r="M267" s="39">
        <v>14</v>
      </c>
      <c r="N267" s="85"/>
      <c r="O267" s="85"/>
      <c r="P267" s="157"/>
      <c r="Q267" s="39">
        <f>ROUND(L267-(L267*10/100),0)</f>
        <v>13</v>
      </c>
      <c r="R267" s="39">
        <f>ROUND(L267+(L267*10/100),0)</f>
        <v>15</v>
      </c>
      <c r="S267" s="256" t="s">
        <v>240</v>
      </c>
    </row>
    <row r="268" spans="1:19" ht="12.75" customHeight="1">
      <c r="A268" s="335"/>
      <c r="B268" s="362"/>
      <c r="C268" s="469"/>
      <c r="D268" s="268"/>
      <c r="E268" s="268"/>
      <c r="F268" s="268"/>
      <c r="G268" s="285"/>
      <c r="H268" s="294"/>
      <c r="I268" s="283" t="s">
        <v>135</v>
      </c>
      <c r="J268" s="283" t="s">
        <v>133</v>
      </c>
      <c r="K268" s="83" t="s">
        <v>136</v>
      </c>
      <c r="L268" s="43">
        <v>267</v>
      </c>
      <c r="M268" s="43">
        <v>267</v>
      </c>
      <c r="N268" s="85">
        <f aca="true" t="shared" si="28" ref="N268:N350">M268/L268*100-100</f>
        <v>0</v>
      </c>
      <c r="O268" s="85">
        <f t="shared" si="25"/>
        <v>0</v>
      </c>
      <c r="P268" s="157"/>
      <c r="Q268" s="39">
        <f t="shared" si="26"/>
        <v>240</v>
      </c>
      <c r="R268" s="39">
        <f t="shared" si="27"/>
        <v>294</v>
      </c>
      <c r="S268" s="256" t="s">
        <v>240</v>
      </c>
    </row>
    <row r="269" spans="1:19" ht="12.75" customHeight="1">
      <c r="A269" s="335"/>
      <c r="B269" s="362"/>
      <c r="C269" s="469"/>
      <c r="D269" s="268"/>
      <c r="E269" s="268"/>
      <c r="F269" s="268"/>
      <c r="G269" s="285"/>
      <c r="H269" s="294"/>
      <c r="I269" s="284"/>
      <c r="J269" s="284"/>
      <c r="K269" s="36" t="s">
        <v>199</v>
      </c>
      <c r="L269" s="39">
        <v>28299</v>
      </c>
      <c r="M269" s="39">
        <v>28299</v>
      </c>
      <c r="N269" s="85">
        <f t="shared" si="28"/>
        <v>0</v>
      </c>
      <c r="O269" s="85">
        <f t="shared" si="25"/>
        <v>0</v>
      </c>
      <c r="P269" s="157"/>
      <c r="Q269" s="39">
        <f t="shared" si="26"/>
        <v>25469</v>
      </c>
      <c r="R269" s="39">
        <f t="shared" si="27"/>
        <v>31129</v>
      </c>
      <c r="S269" s="256" t="s">
        <v>240</v>
      </c>
    </row>
    <row r="270" spans="1:19" ht="12.75" customHeight="1">
      <c r="A270" s="335"/>
      <c r="B270" s="362"/>
      <c r="C270" s="469"/>
      <c r="D270" s="268"/>
      <c r="E270" s="268"/>
      <c r="F270" s="268"/>
      <c r="G270" s="285"/>
      <c r="H270" s="294"/>
      <c r="I270" s="283" t="s">
        <v>132</v>
      </c>
      <c r="J270" s="283" t="s">
        <v>133</v>
      </c>
      <c r="K270" s="83" t="s">
        <v>136</v>
      </c>
      <c r="L270" s="43">
        <v>3</v>
      </c>
      <c r="M270" s="43">
        <v>3</v>
      </c>
      <c r="N270" s="85">
        <f t="shared" si="28"/>
        <v>0</v>
      </c>
      <c r="O270" s="85">
        <f t="shared" si="25"/>
        <v>0</v>
      </c>
      <c r="P270" s="157"/>
      <c r="Q270" s="39">
        <f t="shared" si="26"/>
        <v>3</v>
      </c>
      <c r="R270" s="39">
        <f t="shared" si="27"/>
        <v>3</v>
      </c>
      <c r="S270" s="256" t="s">
        <v>240</v>
      </c>
    </row>
    <row r="271" spans="1:19" ht="12.75" customHeight="1">
      <c r="A271" s="335"/>
      <c r="B271" s="362"/>
      <c r="C271" s="469"/>
      <c r="D271" s="268"/>
      <c r="E271" s="268"/>
      <c r="F271" s="268"/>
      <c r="G271" s="285"/>
      <c r="H271" s="294"/>
      <c r="I271" s="284"/>
      <c r="J271" s="284"/>
      <c r="K271" s="36" t="s">
        <v>199</v>
      </c>
      <c r="L271" s="43">
        <v>223</v>
      </c>
      <c r="M271" s="43">
        <v>223</v>
      </c>
      <c r="N271" s="85">
        <f t="shared" si="28"/>
        <v>0</v>
      </c>
      <c r="O271" s="85">
        <f t="shared" si="25"/>
        <v>0</v>
      </c>
      <c r="P271" s="157"/>
      <c r="Q271" s="39">
        <f t="shared" si="26"/>
        <v>201</v>
      </c>
      <c r="R271" s="39">
        <f t="shared" si="27"/>
        <v>245</v>
      </c>
      <c r="S271" s="256" t="s">
        <v>240</v>
      </c>
    </row>
    <row r="272" spans="1:19" ht="12.75" customHeight="1">
      <c r="A272" s="335"/>
      <c r="B272" s="362"/>
      <c r="C272" s="469"/>
      <c r="D272" s="268"/>
      <c r="E272" s="268"/>
      <c r="F272" s="268"/>
      <c r="G272" s="285"/>
      <c r="H272" s="294"/>
      <c r="I272" s="283" t="s">
        <v>131</v>
      </c>
      <c r="J272" s="283" t="s">
        <v>133</v>
      </c>
      <c r="K272" s="83" t="s">
        <v>136</v>
      </c>
      <c r="L272" s="43">
        <v>1</v>
      </c>
      <c r="M272" s="43">
        <v>1</v>
      </c>
      <c r="N272" s="85">
        <f t="shared" si="28"/>
        <v>0</v>
      </c>
      <c r="O272" s="85">
        <f t="shared" si="25"/>
        <v>0</v>
      </c>
      <c r="P272" s="157"/>
      <c r="Q272" s="39">
        <f t="shared" si="26"/>
        <v>1</v>
      </c>
      <c r="R272" s="39">
        <f t="shared" si="27"/>
        <v>1</v>
      </c>
      <c r="S272" s="256" t="s">
        <v>240</v>
      </c>
    </row>
    <row r="273" spans="1:19" ht="12.75" customHeight="1">
      <c r="A273" s="335"/>
      <c r="B273" s="362"/>
      <c r="C273" s="469"/>
      <c r="D273" s="268"/>
      <c r="E273" s="268"/>
      <c r="F273" s="268"/>
      <c r="G273" s="285"/>
      <c r="H273" s="294"/>
      <c r="I273" s="284"/>
      <c r="J273" s="284"/>
      <c r="K273" s="36" t="s">
        <v>199</v>
      </c>
      <c r="L273" s="82">
        <v>165</v>
      </c>
      <c r="M273" s="82">
        <v>165</v>
      </c>
      <c r="N273" s="85">
        <f t="shared" si="28"/>
        <v>0</v>
      </c>
      <c r="O273" s="85">
        <f t="shared" si="25"/>
        <v>0</v>
      </c>
      <c r="P273" s="157"/>
      <c r="Q273" s="39">
        <f t="shared" si="26"/>
        <v>149</v>
      </c>
      <c r="R273" s="39">
        <f t="shared" si="27"/>
        <v>182</v>
      </c>
      <c r="S273" s="256" t="s">
        <v>240</v>
      </c>
    </row>
    <row r="274" spans="1:19" ht="12.75" customHeight="1">
      <c r="A274" s="335"/>
      <c r="B274" s="362"/>
      <c r="C274" s="469"/>
      <c r="D274" s="268"/>
      <c r="E274" s="268"/>
      <c r="F274" s="268"/>
      <c r="G274" s="285"/>
      <c r="H274" s="294"/>
      <c r="I274" s="297" t="s">
        <v>200</v>
      </c>
      <c r="J274" s="298"/>
      <c r="K274" s="27" t="s">
        <v>136</v>
      </c>
      <c r="L274" s="26">
        <f>L262+L268+L270+L272+L264+L266</f>
        <v>318</v>
      </c>
      <c r="M274" s="26">
        <f>M262+M268+M270+M272+M264+M266</f>
        <v>318</v>
      </c>
      <c r="N274" s="85">
        <f t="shared" si="28"/>
        <v>0</v>
      </c>
      <c r="O274" s="85">
        <f t="shared" si="25"/>
        <v>0</v>
      </c>
      <c r="P274" s="429">
        <f>M275/L275*100</f>
        <v>100</v>
      </c>
      <c r="Q274" s="39">
        <f t="shared" si="26"/>
        <v>286</v>
      </c>
      <c r="R274" s="39">
        <f t="shared" si="27"/>
        <v>350</v>
      </c>
      <c r="S274" s="256" t="s">
        <v>240</v>
      </c>
    </row>
    <row r="275" spans="1:19" ht="13.5" customHeight="1" thickBot="1">
      <c r="A275" s="336"/>
      <c r="B275" s="363"/>
      <c r="C275" s="470"/>
      <c r="D275" s="269"/>
      <c r="E275" s="269"/>
      <c r="F275" s="269"/>
      <c r="G275" s="296"/>
      <c r="H275" s="303"/>
      <c r="I275" s="299"/>
      <c r="J275" s="300"/>
      <c r="K275" s="28" t="s">
        <v>199</v>
      </c>
      <c r="L275" s="26">
        <f>L263+L269+L271+L273+L265+L267</f>
        <v>32500</v>
      </c>
      <c r="M275" s="26">
        <f>M263+M269+M271+M273+M265+M267</f>
        <v>32500</v>
      </c>
      <c r="N275" s="93">
        <f t="shared" si="28"/>
        <v>0</v>
      </c>
      <c r="O275" s="93">
        <f t="shared" si="25"/>
        <v>0</v>
      </c>
      <c r="P275" s="433"/>
      <c r="Q275" s="73">
        <f t="shared" si="26"/>
        <v>29250</v>
      </c>
      <c r="R275" s="73">
        <f t="shared" si="27"/>
        <v>35750</v>
      </c>
      <c r="S275" s="259" t="s">
        <v>240</v>
      </c>
    </row>
    <row r="276" spans="1:19" ht="24" customHeight="1">
      <c r="A276" s="334">
        <v>26</v>
      </c>
      <c r="B276" s="361" t="s">
        <v>169</v>
      </c>
      <c r="C276" s="468">
        <v>775</v>
      </c>
      <c r="D276" s="267">
        <v>26323500</v>
      </c>
      <c r="E276" s="267">
        <v>27997602.74</v>
      </c>
      <c r="F276" s="267">
        <v>27708400</v>
      </c>
      <c r="G276" s="292" t="s">
        <v>138</v>
      </c>
      <c r="H276" s="292" t="s">
        <v>201</v>
      </c>
      <c r="I276" s="292" t="s">
        <v>191</v>
      </c>
      <c r="J276" s="292" t="s">
        <v>133</v>
      </c>
      <c r="K276" s="32" t="s">
        <v>136</v>
      </c>
      <c r="L276" s="49">
        <v>124</v>
      </c>
      <c r="M276" s="49">
        <v>114</v>
      </c>
      <c r="N276" s="95">
        <f t="shared" si="28"/>
        <v>-8.064516129032256</v>
      </c>
      <c r="O276" s="95">
        <f t="shared" si="25"/>
        <v>10</v>
      </c>
      <c r="P276" s="231"/>
      <c r="Q276" s="84">
        <f t="shared" si="26"/>
        <v>112</v>
      </c>
      <c r="R276" s="33">
        <f t="shared" si="27"/>
        <v>136</v>
      </c>
      <c r="S276" s="257" t="s">
        <v>240</v>
      </c>
    </row>
    <row r="277" spans="1:19" ht="26.25" customHeight="1">
      <c r="A277" s="335"/>
      <c r="B277" s="362"/>
      <c r="C277" s="469"/>
      <c r="D277" s="268"/>
      <c r="E277" s="268"/>
      <c r="F277" s="268"/>
      <c r="G277" s="285"/>
      <c r="H277" s="285"/>
      <c r="I277" s="285"/>
      <c r="J277" s="284"/>
      <c r="K277" s="36" t="s">
        <v>199</v>
      </c>
      <c r="L277" s="39">
        <v>13106</v>
      </c>
      <c r="M277" s="39">
        <v>13106</v>
      </c>
      <c r="N277" s="85">
        <f t="shared" si="28"/>
        <v>0</v>
      </c>
      <c r="O277" s="85">
        <f t="shared" si="25"/>
        <v>0</v>
      </c>
      <c r="P277" s="157"/>
      <c r="Q277" s="39">
        <f t="shared" si="26"/>
        <v>11795</v>
      </c>
      <c r="R277" s="39">
        <f t="shared" si="27"/>
        <v>14417</v>
      </c>
      <c r="S277" s="256" t="s">
        <v>240</v>
      </c>
    </row>
    <row r="278" spans="1:19" ht="12.75" customHeight="1">
      <c r="A278" s="335"/>
      <c r="B278" s="362"/>
      <c r="C278" s="469"/>
      <c r="D278" s="268"/>
      <c r="E278" s="268"/>
      <c r="F278" s="268"/>
      <c r="G278" s="285"/>
      <c r="H278" s="285"/>
      <c r="I278" s="283" t="s">
        <v>132</v>
      </c>
      <c r="J278" s="285" t="s">
        <v>133</v>
      </c>
      <c r="K278" s="83" t="s">
        <v>136</v>
      </c>
      <c r="L278" s="43">
        <v>6</v>
      </c>
      <c r="M278" s="43">
        <v>6</v>
      </c>
      <c r="N278" s="85">
        <f t="shared" si="28"/>
        <v>0</v>
      </c>
      <c r="O278" s="85">
        <f t="shared" si="25"/>
        <v>0</v>
      </c>
      <c r="P278" s="157"/>
      <c r="Q278" s="39">
        <f t="shared" si="26"/>
        <v>5</v>
      </c>
      <c r="R278" s="39">
        <f t="shared" si="27"/>
        <v>7</v>
      </c>
      <c r="S278" s="256" t="s">
        <v>240</v>
      </c>
    </row>
    <row r="279" spans="1:19" ht="12.75" customHeight="1">
      <c r="A279" s="335"/>
      <c r="B279" s="362"/>
      <c r="C279" s="469"/>
      <c r="D279" s="268"/>
      <c r="E279" s="268"/>
      <c r="F279" s="268"/>
      <c r="G279" s="285"/>
      <c r="H279" s="284"/>
      <c r="I279" s="284"/>
      <c r="J279" s="284"/>
      <c r="K279" s="36" t="s">
        <v>199</v>
      </c>
      <c r="L279" s="43">
        <v>727</v>
      </c>
      <c r="M279" s="43">
        <v>727</v>
      </c>
      <c r="N279" s="85">
        <f t="shared" si="28"/>
        <v>0</v>
      </c>
      <c r="O279" s="85">
        <f t="shared" si="25"/>
        <v>0</v>
      </c>
      <c r="P279" s="157"/>
      <c r="Q279" s="39">
        <f t="shared" si="26"/>
        <v>654</v>
      </c>
      <c r="R279" s="39">
        <f t="shared" si="27"/>
        <v>800</v>
      </c>
      <c r="S279" s="256" t="s">
        <v>240</v>
      </c>
    </row>
    <row r="280" spans="1:19" ht="12.75" customHeight="1">
      <c r="A280" s="335"/>
      <c r="B280" s="362"/>
      <c r="C280" s="469"/>
      <c r="D280" s="268"/>
      <c r="E280" s="268"/>
      <c r="F280" s="268"/>
      <c r="G280" s="285"/>
      <c r="H280" s="283" t="s">
        <v>218</v>
      </c>
      <c r="I280" s="283" t="s">
        <v>220</v>
      </c>
      <c r="J280" s="283" t="s">
        <v>133</v>
      </c>
      <c r="K280" s="83" t="s">
        <v>136</v>
      </c>
      <c r="L280" s="43">
        <v>72</v>
      </c>
      <c r="M280" s="43">
        <v>77</v>
      </c>
      <c r="N280" s="85">
        <f t="shared" si="28"/>
        <v>6.944444444444443</v>
      </c>
      <c r="O280" s="85">
        <f t="shared" si="25"/>
        <v>-5</v>
      </c>
      <c r="P280" s="157"/>
      <c r="Q280" s="39">
        <f t="shared" si="26"/>
        <v>65</v>
      </c>
      <c r="R280" s="39">
        <f t="shared" si="27"/>
        <v>79</v>
      </c>
      <c r="S280" s="256" t="s">
        <v>240</v>
      </c>
    </row>
    <row r="281" spans="1:19" ht="12.75" customHeight="1">
      <c r="A281" s="335"/>
      <c r="B281" s="362"/>
      <c r="C281" s="469"/>
      <c r="D281" s="268"/>
      <c r="E281" s="268"/>
      <c r="F281" s="268"/>
      <c r="G281" s="285"/>
      <c r="H281" s="285"/>
      <c r="I281" s="284"/>
      <c r="J281" s="284"/>
      <c r="K281" s="36" t="s">
        <v>199</v>
      </c>
      <c r="L281" s="39">
        <v>10552</v>
      </c>
      <c r="M281" s="39">
        <v>10552</v>
      </c>
      <c r="N281" s="85">
        <f t="shared" si="28"/>
        <v>0</v>
      </c>
      <c r="O281" s="85">
        <f t="shared" si="25"/>
        <v>0</v>
      </c>
      <c r="P281" s="157"/>
      <c r="Q281" s="39">
        <f t="shared" si="26"/>
        <v>9497</v>
      </c>
      <c r="R281" s="39">
        <f t="shared" si="27"/>
        <v>11607</v>
      </c>
      <c r="S281" s="256" t="s">
        <v>240</v>
      </c>
    </row>
    <row r="282" spans="1:19" ht="12.75" customHeight="1">
      <c r="A282" s="335"/>
      <c r="B282" s="362"/>
      <c r="C282" s="469"/>
      <c r="D282" s="268"/>
      <c r="E282" s="268"/>
      <c r="F282" s="268"/>
      <c r="G282" s="285"/>
      <c r="H282" s="285"/>
      <c r="I282" s="297" t="s">
        <v>200</v>
      </c>
      <c r="J282" s="298"/>
      <c r="K282" s="27" t="s">
        <v>136</v>
      </c>
      <c r="L282" s="135">
        <f>L276+L278+L280</f>
        <v>202</v>
      </c>
      <c r="M282" s="135">
        <f>M276+M278+M280</f>
        <v>197</v>
      </c>
      <c r="N282" s="85">
        <f t="shared" si="28"/>
        <v>-2.4752475247524757</v>
      </c>
      <c r="O282" s="85">
        <f t="shared" si="25"/>
        <v>5</v>
      </c>
      <c r="P282" s="429">
        <f>M283/L283*100</f>
        <v>100</v>
      </c>
      <c r="Q282" s="39">
        <f t="shared" si="26"/>
        <v>182</v>
      </c>
      <c r="R282" s="39">
        <f t="shared" si="27"/>
        <v>222</v>
      </c>
      <c r="S282" s="256" t="s">
        <v>240</v>
      </c>
    </row>
    <row r="283" spans="1:19" ht="12.75" customHeight="1">
      <c r="A283" s="335"/>
      <c r="B283" s="362"/>
      <c r="C283" s="469"/>
      <c r="D283" s="268"/>
      <c r="E283" s="268"/>
      <c r="F283" s="268"/>
      <c r="G283" s="285"/>
      <c r="H283" s="284"/>
      <c r="I283" s="290"/>
      <c r="J283" s="291"/>
      <c r="K283" s="27" t="s">
        <v>199</v>
      </c>
      <c r="L283" s="26">
        <f>L277+L279+L281</f>
        <v>24385</v>
      </c>
      <c r="M283" s="26">
        <f>M277+M279+M281</f>
        <v>24385</v>
      </c>
      <c r="N283" s="85">
        <f t="shared" si="28"/>
        <v>0</v>
      </c>
      <c r="O283" s="85">
        <f t="shared" si="25"/>
        <v>0</v>
      </c>
      <c r="P283" s="433"/>
      <c r="Q283" s="39">
        <f t="shared" si="26"/>
        <v>21947</v>
      </c>
      <c r="R283" s="39">
        <f t="shared" si="27"/>
        <v>26824</v>
      </c>
      <c r="S283" s="256" t="s">
        <v>240</v>
      </c>
    </row>
    <row r="284" spans="1:19" ht="12.75" customHeight="1">
      <c r="A284" s="335"/>
      <c r="B284" s="362"/>
      <c r="C284" s="469"/>
      <c r="D284" s="268"/>
      <c r="E284" s="268"/>
      <c r="F284" s="268"/>
      <c r="G284" s="283" t="s">
        <v>134</v>
      </c>
      <c r="H284" s="293" t="s">
        <v>201</v>
      </c>
      <c r="I284" s="285" t="s">
        <v>135</v>
      </c>
      <c r="J284" s="285" t="s">
        <v>133</v>
      </c>
      <c r="K284" s="83" t="s">
        <v>136</v>
      </c>
      <c r="L284" s="89">
        <v>194</v>
      </c>
      <c r="M284" s="89">
        <v>189</v>
      </c>
      <c r="N284" s="85">
        <f t="shared" si="28"/>
        <v>-2.577319587628864</v>
      </c>
      <c r="O284" s="85">
        <f t="shared" si="25"/>
        <v>5</v>
      </c>
      <c r="P284" s="157"/>
      <c r="Q284" s="39">
        <f t="shared" si="26"/>
        <v>175</v>
      </c>
      <c r="R284" s="39">
        <f t="shared" si="27"/>
        <v>213</v>
      </c>
      <c r="S284" s="256" t="s">
        <v>240</v>
      </c>
    </row>
    <row r="285" spans="1:19" ht="12.75" customHeight="1">
      <c r="A285" s="335"/>
      <c r="B285" s="362"/>
      <c r="C285" s="469"/>
      <c r="D285" s="268"/>
      <c r="E285" s="268"/>
      <c r="F285" s="268"/>
      <c r="G285" s="285"/>
      <c r="H285" s="294"/>
      <c r="I285" s="284"/>
      <c r="J285" s="284"/>
      <c r="K285" s="36" t="s">
        <v>199</v>
      </c>
      <c r="L285" s="39">
        <v>23340</v>
      </c>
      <c r="M285" s="39">
        <v>23340</v>
      </c>
      <c r="N285" s="85">
        <f t="shared" si="28"/>
        <v>0</v>
      </c>
      <c r="O285" s="85">
        <f t="shared" si="25"/>
        <v>0</v>
      </c>
      <c r="P285" s="157"/>
      <c r="Q285" s="39">
        <f t="shared" si="26"/>
        <v>21006</v>
      </c>
      <c r="R285" s="39">
        <f t="shared" si="27"/>
        <v>25674</v>
      </c>
      <c r="S285" s="256" t="s">
        <v>240</v>
      </c>
    </row>
    <row r="286" spans="1:19" ht="12.75" customHeight="1">
      <c r="A286" s="335"/>
      <c r="B286" s="362"/>
      <c r="C286" s="469"/>
      <c r="D286" s="268"/>
      <c r="E286" s="268"/>
      <c r="F286" s="268"/>
      <c r="G286" s="285"/>
      <c r="H286" s="294"/>
      <c r="I286" s="283" t="s">
        <v>132</v>
      </c>
      <c r="J286" s="283" t="s">
        <v>133</v>
      </c>
      <c r="K286" s="83" t="s">
        <v>136</v>
      </c>
      <c r="L286" s="43">
        <v>6</v>
      </c>
      <c r="M286" s="43">
        <v>6</v>
      </c>
      <c r="N286" s="85">
        <f t="shared" si="28"/>
        <v>0</v>
      </c>
      <c r="O286" s="85">
        <f t="shared" si="25"/>
        <v>0</v>
      </c>
      <c r="P286" s="157"/>
      <c r="Q286" s="39">
        <f t="shared" si="26"/>
        <v>5</v>
      </c>
      <c r="R286" s="39">
        <f t="shared" si="27"/>
        <v>7</v>
      </c>
      <c r="S286" s="256" t="s">
        <v>240</v>
      </c>
    </row>
    <row r="287" spans="1:19" ht="12.75" customHeight="1">
      <c r="A287" s="335"/>
      <c r="B287" s="362"/>
      <c r="C287" s="469"/>
      <c r="D287" s="268"/>
      <c r="E287" s="268"/>
      <c r="F287" s="268"/>
      <c r="G287" s="285"/>
      <c r="H287" s="294"/>
      <c r="I287" s="284"/>
      <c r="J287" s="284"/>
      <c r="K287" s="36" t="s">
        <v>199</v>
      </c>
      <c r="L287" s="43">
        <v>709</v>
      </c>
      <c r="M287" s="43">
        <v>709</v>
      </c>
      <c r="N287" s="85">
        <f t="shared" si="28"/>
        <v>0</v>
      </c>
      <c r="O287" s="85">
        <f t="shared" si="25"/>
        <v>0</v>
      </c>
      <c r="P287" s="157"/>
      <c r="Q287" s="39">
        <f t="shared" si="26"/>
        <v>638</v>
      </c>
      <c r="R287" s="39">
        <f t="shared" si="27"/>
        <v>780</v>
      </c>
      <c r="S287" s="256" t="s">
        <v>240</v>
      </c>
    </row>
    <row r="288" spans="1:19" ht="12.75" customHeight="1">
      <c r="A288" s="335"/>
      <c r="B288" s="362"/>
      <c r="C288" s="469"/>
      <c r="D288" s="268"/>
      <c r="E288" s="268"/>
      <c r="F288" s="268"/>
      <c r="G288" s="285"/>
      <c r="H288" s="294"/>
      <c r="I288" s="283" t="s">
        <v>131</v>
      </c>
      <c r="J288" s="283" t="s">
        <v>133</v>
      </c>
      <c r="K288" s="83" t="s">
        <v>136</v>
      </c>
      <c r="L288" s="43">
        <v>2</v>
      </c>
      <c r="M288" s="43">
        <v>2</v>
      </c>
      <c r="N288" s="85">
        <f t="shared" si="28"/>
        <v>0</v>
      </c>
      <c r="O288" s="85">
        <f t="shared" si="25"/>
        <v>0</v>
      </c>
      <c r="P288" s="157"/>
      <c r="Q288" s="39">
        <f t="shared" si="26"/>
        <v>2</v>
      </c>
      <c r="R288" s="39">
        <f t="shared" si="27"/>
        <v>2</v>
      </c>
      <c r="S288" s="256" t="s">
        <v>240</v>
      </c>
    </row>
    <row r="289" spans="1:19" ht="12.75" customHeight="1">
      <c r="A289" s="335"/>
      <c r="B289" s="362"/>
      <c r="C289" s="469"/>
      <c r="D289" s="268"/>
      <c r="E289" s="268"/>
      <c r="F289" s="268"/>
      <c r="G289" s="285"/>
      <c r="H289" s="294"/>
      <c r="I289" s="284"/>
      <c r="J289" s="284"/>
      <c r="K289" s="36" t="s">
        <v>199</v>
      </c>
      <c r="L289" s="43">
        <v>336</v>
      </c>
      <c r="M289" s="43">
        <v>336</v>
      </c>
      <c r="N289" s="85">
        <f t="shared" si="28"/>
        <v>0</v>
      </c>
      <c r="O289" s="85">
        <f t="shared" si="25"/>
        <v>0</v>
      </c>
      <c r="P289" s="157"/>
      <c r="Q289" s="39">
        <f t="shared" si="26"/>
        <v>302</v>
      </c>
      <c r="R289" s="39">
        <f t="shared" si="27"/>
        <v>370</v>
      </c>
      <c r="S289" s="256" t="s">
        <v>240</v>
      </c>
    </row>
    <row r="290" spans="1:19" ht="12.75" customHeight="1">
      <c r="A290" s="335"/>
      <c r="B290" s="362"/>
      <c r="C290" s="469"/>
      <c r="D290" s="268"/>
      <c r="E290" s="268"/>
      <c r="F290" s="268"/>
      <c r="G290" s="285"/>
      <c r="H290" s="294"/>
      <c r="I290" s="288" t="s">
        <v>200</v>
      </c>
      <c r="J290" s="289"/>
      <c r="K290" s="137" t="s">
        <v>136</v>
      </c>
      <c r="L290" s="138">
        <f>L284+L286+L288</f>
        <v>202</v>
      </c>
      <c r="M290" s="138">
        <f>M284+M286+M288</f>
        <v>197</v>
      </c>
      <c r="N290" s="85">
        <f t="shared" si="28"/>
        <v>-2.4752475247524757</v>
      </c>
      <c r="O290" s="85">
        <f t="shared" si="25"/>
        <v>5</v>
      </c>
      <c r="P290" s="429">
        <f>M291/L291*100</f>
        <v>100</v>
      </c>
      <c r="Q290" s="39">
        <f t="shared" si="26"/>
        <v>182</v>
      </c>
      <c r="R290" s="39">
        <f t="shared" si="27"/>
        <v>222</v>
      </c>
      <c r="S290" s="256" t="s">
        <v>240</v>
      </c>
    </row>
    <row r="291" spans="1:19" ht="13.5" customHeight="1" thickBot="1">
      <c r="A291" s="336"/>
      <c r="B291" s="363"/>
      <c r="C291" s="470"/>
      <c r="D291" s="269"/>
      <c r="E291" s="269"/>
      <c r="F291" s="269"/>
      <c r="G291" s="296"/>
      <c r="H291" s="303"/>
      <c r="I291" s="299"/>
      <c r="J291" s="300"/>
      <c r="K291" s="28" t="s">
        <v>199</v>
      </c>
      <c r="L291" s="136">
        <f>L285+L287+L289</f>
        <v>24385</v>
      </c>
      <c r="M291" s="136">
        <f>M285+M287+M289</f>
        <v>24385</v>
      </c>
      <c r="N291" s="93">
        <f t="shared" si="28"/>
        <v>0</v>
      </c>
      <c r="O291" s="93">
        <f t="shared" si="25"/>
        <v>0</v>
      </c>
      <c r="P291" s="430"/>
      <c r="Q291" s="73">
        <f t="shared" si="26"/>
        <v>21947</v>
      </c>
      <c r="R291" s="73">
        <f t="shared" si="27"/>
        <v>26824</v>
      </c>
      <c r="S291" s="259" t="s">
        <v>240</v>
      </c>
    </row>
    <row r="292" spans="1:19" ht="28.5" customHeight="1">
      <c r="A292" s="335">
        <v>27</v>
      </c>
      <c r="B292" s="362" t="s">
        <v>168</v>
      </c>
      <c r="C292" s="468">
        <v>775</v>
      </c>
      <c r="D292" s="267">
        <v>13920000</v>
      </c>
      <c r="E292" s="267">
        <v>14829695.79</v>
      </c>
      <c r="F292" s="267">
        <v>14476884.87</v>
      </c>
      <c r="G292" s="82" t="s">
        <v>138</v>
      </c>
      <c r="H292" s="364" t="s">
        <v>201</v>
      </c>
      <c r="I292" s="285" t="s">
        <v>191</v>
      </c>
      <c r="J292" s="285" t="s">
        <v>137</v>
      </c>
      <c r="K292" s="83" t="s">
        <v>136</v>
      </c>
      <c r="L292" s="84">
        <v>8</v>
      </c>
      <c r="M292" s="84">
        <v>8</v>
      </c>
      <c r="N292" s="85"/>
      <c r="O292" s="85"/>
      <c r="P292" s="157"/>
      <c r="Q292" s="84">
        <f>ROUND(L292-(L292*10/100),0)</f>
        <v>7</v>
      </c>
      <c r="R292" s="84">
        <f>ROUND(L292+(L292*10/100),0)</f>
        <v>9</v>
      </c>
      <c r="S292" s="265" t="s">
        <v>240</v>
      </c>
    </row>
    <row r="293" spans="1:19" ht="27.75" customHeight="1">
      <c r="A293" s="335"/>
      <c r="B293" s="362"/>
      <c r="C293" s="469"/>
      <c r="D293" s="268"/>
      <c r="E293" s="268"/>
      <c r="F293" s="268"/>
      <c r="G293" s="82"/>
      <c r="H293" s="364"/>
      <c r="I293" s="284"/>
      <c r="J293" s="284"/>
      <c r="K293" s="36" t="s">
        <v>199</v>
      </c>
      <c r="L293" s="84">
        <v>857</v>
      </c>
      <c r="M293" s="84">
        <v>857</v>
      </c>
      <c r="N293" s="85"/>
      <c r="O293" s="85"/>
      <c r="P293" s="157"/>
      <c r="Q293" s="39">
        <f>ROUND(L293-(L293*10/100),0)</f>
        <v>771</v>
      </c>
      <c r="R293" s="39">
        <f>ROUND(L293+(L293*10/100),0)</f>
        <v>943</v>
      </c>
      <c r="S293" s="256" t="s">
        <v>240</v>
      </c>
    </row>
    <row r="294" spans="1:19" ht="24.75" customHeight="1">
      <c r="A294" s="335"/>
      <c r="B294" s="362"/>
      <c r="C294" s="469"/>
      <c r="D294" s="268"/>
      <c r="E294" s="268"/>
      <c r="F294" s="268"/>
      <c r="G294" s="82"/>
      <c r="H294" s="364"/>
      <c r="I294" s="283" t="s">
        <v>191</v>
      </c>
      <c r="J294" s="285" t="s">
        <v>133</v>
      </c>
      <c r="K294" s="83" t="s">
        <v>136</v>
      </c>
      <c r="L294" s="89">
        <v>147</v>
      </c>
      <c r="M294" s="89">
        <v>140</v>
      </c>
      <c r="N294" s="134">
        <f t="shared" si="28"/>
        <v>-4.761904761904773</v>
      </c>
      <c r="O294" s="134">
        <f t="shared" si="25"/>
        <v>7</v>
      </c>
      <c r="P294" s="230"/>
      <c r="Q294" s="39">
        <f t="shared" si="26"/>
        <v>132</v>
      </c>
      <c r="R294" s="84">
        <f t="shared" si="27"/>
        <v>162</v>
      </c>
      <c r="S294" s="265" t="s">
        <v>240</v>
      </c>
    </row>
    <row r="295" spans="1:19" ht="27" customHeight="1">
      <c r="A295" s="335"/>
      <c r="B295" s="362"/>
      <c r="C295" s="469"/>
      <c r="D295" s="268"/>
      <c r="E295" s="268"/>
      <c r="F295" s="268"/>
      <c r="G295" s="82"/>
      <c r="H295" s="364"/>
      <c r="I295" s="284"/>
      <c r="J295" s="284"/>
      <c r="K295" s="36" t="s">
        <v>199</v>
      </c>
      <c r="L295" s="39">
        <v>16767</v>
      </c>
      <c r="M295" s="39">
        <v>16767</v>
      </c>
      <c r="N295" s="134">
        <f t="shared" si="28"/>
        <v>0</v>
      </c>
      <c r="O295" s="134">
        <f t="shared" si="25"/>
        <v>0</v>
      </c>
      <c r="P295" s="230"/>
      <c r="Q295" s="39">
        <f t="shared" si="26"/>
        <v>15090</v>
      </c>
      <c r="R295" s="39">
        <f t="shared" si="27"/>
        <v>18444</v>
      </c>
      <c r="S295" s="256" t="s">
        <v>240</v>
      </c>
    </row>
    <row r="296" spans="1:19" ht="12.75" customHeight="1">
      <c r="A296" s="335"/>
      <c r="B296" s="362"/>
      <c r="C296" s="469"/>
      <c r="D296" s="268"/>
      <c r="E296" s="268"/>
      <c r="F296" s="268"/>
      <c r="G296" s="82"/>
      <c r="H296" s="364"/>
      <c r="I296" s="288" t="s">
        <v>200</v>
      </c>
      <c r="J296" s="289"/>
      <c r="K296" s="137" t="s">
        <v>136</v>
      </c>
      <c r="L296" s="139">
        <f>L292+L294</f>
        <v>155</v>
      </c>
      <c r="M296" s="139">
        <f>M292+M294</f>
        <v>148</v>
      </c>
      <c r="N296" s="134">
        <f t="shared" si="28"/>
        <v>-4.516129032258064</v>
      </c>
      <c r="O296" s="134">
        <f t="shared" si="25"/>
        <v>7</v>
      </c>
      <c r="P296" s="429">
        <f>M297/L297*100</f>
        <v>100</v>
      </c>
      <c r="Q296" s="39">
        <f t="shared" si="26"/>
        <v>140</v>
      </c>
      <c r="R296" s="39">
        <f t="shared" si="27"/>
        <v>171</v>
      </c>
      <c r="S296" s="256" t="s">
        <v>240</v>
      </c>
    </row>
    <row r="297" spans="1:19" ht="12.75" customHeight="1">
      <c r="A297" s="335"/>
      <c r="B297" s="362"/>
      <c r="C297" s="469"/>
      <c r="D297" s="268"/>
      <c r="E297" s="268"/>
      <c r="F297" s="268"/>
      <c r="G297" s="89"/>
      <c r="H297" s="404"/>
      <c r="I297" s="290"/>
      <c r="J297" s="291"/>
      <c r="K297" s="27" t="s">
        <v>199</v>
      </c>
      <c r="L297" s="139">
        <f>L293+L295</f>
        <v>17624</v>
      </c>
      <c r="M297" s="139">
        <f>M293+M295</f>
        <v>17624</v>
      </c>
      <c r="N297" s="134">
        <f t="shared" si="28"/>
        <v>0</v>
      </c>
      <c r="O297" s="134">
        <f t="shared" si="25"/>
        <v>0</v>
      </c>
      <c r="P297" s="433"/>
      <c r="Q297" s="39">
        <f t="shared" si="26"/>
        <v>15862</v>
      </c>
      <c r="R297" s="39">
        <f t="shared" si="27"/>
        <v>19386</v>
      </c>
      <c r="S297" s="256" t="s">
        <v>240</v>
      </c>
    </row>
    <row r="298" spans="1:19" ht="12.75" customHeight="1">
      <c r="A298" s="335"/>
      <c r="B298" s="362"/>
      <c r="C298" s="469"/>
      <c r="D298" s="268"/>
      <c r="E298" s="268"/>
      <c r="F298" s="268"/>
      <c r="G298" s="283" t="s">
        <v>134</v>
      </c>
      <c r="H298" s="364" t="s">
        <v>201</v>
      </c>
      <c r="I298" s="285" t="s">
        <v>135</v>
      </c>
      <c r="J298" s="285" t="s">
        <v>137</v>
      </c>
      <c r="K298" s="83" t="s">
        <v>136</v>
      </c>
      <c r="L298" s="89">
        <v>8</v>
      </c>
      <c r="M298" s="89">
        <v>8</v>
      </c>
      <c r="N298" s="134">
        <f t="shared" si="28"/>
        <v>0</v>
      </c>
      <c r="O298" s="134">
        <f t="shared" si="25"/>
        <v>0</v>
      </c>
      <c r="P298" s="230"/>
      <c r="Q298" s="39">
        <f t="shared" si="26"/>
        <v>7</v>
      </c>
      <c r="R298" s="39">
        <f t="shared" si="27"/>
        <v>9</v>
      </c>
      <c r="S298" s="256" t="s">
        <v>240</v>
      </c>
    </row>
    <row r="299" spans="1:19" ht="12.75" customHeight="1">
      <c r="A299" s="335"/>
      <c r="B299" s="362"/>
      <c r="C299" s="469"/>
      <c r="D299" s="268"/>
      <c r="E299" s="268"/>
      <c r="F299" s="268"/>
      <c r="G299" s="285"/>
      <c r="H299" s="364"/>
      <c r="I299" s="284"/>
      <c r="J299" s="284"/>
      <c r="K299" s="36" t="s">
        <v>199</v>
      </c>
      <c r="L299" s="39">
        <v>857</v>
      </c>
      <c r="M299" s="39">
        <v>857</v>
      </c>
      <c r="N299" s="134">
        <f t="shared" si="28"/>
        <v>0</v>
      </c>
      <c r="O299" s="134">
        <f t="shared" si="25"/>
        <v>0</v>
      </c>
      <c r="P299" s="230"/>
      <c r="Q299" s="39">
        <f t="shared" si="26"/>
        <v>771</v>
      </c>
      <c r="R299" s="39">
        <f t="shared" si="27"/>
        <v>943</v>
      </c>
      <c r="S299" s="256" t="s">
        <v>240</v>
      </c>
    </row>
    <row r="300" spans="1:19" ht="12.75" customHeight="1">
      <c r="A300" s="335"/>
      <c r="B300" s="362"/>
      <c r="C300" s="469"/>
      <c r="D300" s="268"/>
      <c r="E300" s="268"/>
      <c r="F300" s="268"/>
      <c r="G300" s="285"/>
      <c r="H300" s="364"/>
      <c r="I300" s="283" t="s">
        <v>135</v>
      </c>
      <c r="J300" s="283" t="s">
        <v>133</v>
      </c>
      <c r="K300" s="83" t="s">
        <v>136</v>
      </c>
      <c r="L300" s="89">
        <v>146</v>
      </c>
      <c r="M300" s="89">
        <v>140</v>
      </c>
      <c r="N300" s="134"/>
      <c r="O300" s="134"/>
      <c r="P300" s="230"/>
      <c r="Q300" s="39">
        <f>ROUND(L300-(L300*10/100),0)</f>
        <v>131</v>
      </c>
      <c r="R300" s="39">
        <f>ROUND(L300+(L300*10/100),0)</f>
        <v>161</v>
      </c>
      <c r="S300" s="256" t="s">
        <v>240</v>
      </c>
    </row>
    <row r="301" spans="1:19" ht="12.75" customHeight="1">
      <c r="A301" s="335"/>
      <c r="B301" s="362"/>
      <c r="C301" s="469"/>
      <c r="D301" s="268"/>
      <c r="E301" s="268"/>
      <c r="F301" s="268"/>
      <c r="G301" s="285"/>
      <c r="H301" s="364"/>
      <c r="I301" s="284"/>
      <c r="J301" s="284"/>
      <c r="K301" s="36" t="s">
        <v>199</v>
      </c>
      <c r="L301" s="39">
        <v>16670</v>
      </c>
      <c r="M301" s="39">
        <v>16670</v>
      </c>
      <c r="N301" s="134"/>
      <c r="O301" s="134"/>
      <c r="P301" s="230"/>
      <c r="Q301" s="39">
        <f>ROUND(L301-(L301*10/100),0)</f>
        <v>15003</v>
      </c>
      <c r="R301" s="39">
        <f>ROUND(L301+(L301*10/100),0)</f>
        <v>18337</v>
      </c>
      <c r="S301" s="256" t="s">
        <v>240</v>
      </c>
    </row>
    <row r="302" spans="1:19" ht="12.75" customHeight="1">
      <c r="A302" s="335"/>
      <c r="B302" s="362"/>
      <c r="C302" s="469"/>
      <c r="D302" s="268"/>
      <c r="E302" s="268"/>
      <c r="F302" s="268"/>
      <c r="G302" s="285"/>
      <c r="H302" s="364"/>
      <c r="I302" s="283" t="s">
        <v>131</v>
      </c>
      <c r="J302" s="283" t="s">
        <v>133</v>
      </c>
      <c r="K302" s="83" t="s">
        <v>136</v>
      </c>
      <c r="L302" s="89">
        <v>1</v>
      </c>
      <c r="M302" s="89">
        <v>1</v>
      </c>
      <c r="N302" s="134">
        <f t="shared" si="28"/>
        <v>0</v>
      </c>
      <c r="O302" s="134">
        <f t="shared" si="25"/>
        <v>0</v>
      </c>
      <c r="P302" s="230"/>
      <c r="Q302" s="39">
        <f t="shared" si="26"/>
        <v>1</v>
      </c>
      <c r="R302" s="39">
        <f t="shared" si="27"/>
        <v>1</v>
      </c>
      <c r="S302" s="256" t="s">
        <v>240</v>
      </c>
    </row>
    <row r="303" spans="1:19" ht="12.75" customHeight="1">
      <c r="A303" s="335"/>
      <c r="B303" s="362"/>
      <c r="C303" s="469"/>
      <c r="D303" s="268"/>
      <c r="E303" s="268"/>
      <c r="F303" s="268"/>
      <c r="G303" s="285"/>
      <c r="H303" s="364"/>
      <c r="I303" s="284"/>
      <c r="J303" s="284"/>
      <c r="K303" s="50" t="s">
        <v>199</v>
      </c>
      <c r="L303" s="46">
        <v>97</v>
      </c>
      <c r="M303" s="46">
        <v>97</v>
      </c>
      <c r="N303" s="134">
        <f t="shared" si="28"/>
        <v>0</v>
      </c>
      <c r="O303" s="134">
        <f t="shared" si="25"/>
        <v>0</v>
      </c>
      <c r="P303" s="230"/>
      <c r="Q303" s="39">
        <f t="shared" si="26"/>
        <v>87</v>
      </c>
      <c r="R303" s="39">
        <f t="shared" si="27"/>
        <v>107</v>
      </c>
      <c r="S303" s="256" t="s">
        <v>240</v>
      </c>
    </row>
    <row r="304" spans="1:19" ht="12.75" customHeight="1">
      <c r="A304" s="335"/>
      <c r="B304" s="362"/>
      <c r="C304" s="469"/>
      <c r="D304" s="268"/>
      <c r="E304" s="268"/>
      <c r="F304" s="268"/>
      <c r="G304" s="285"/>
      <c r="H304" s="364"/>
      <c r="I304" s="288" t="s">
        <v>200</v>
      </c>
      <c r="J304" s="289"/>
      <c r="K304" s="27" t="s">
        <v>136</v>
      </c>
      <c r="L304" s="135">
        <f>L298+L300+L302</f>
        <v>155</v>
      </c>
      <c r="M304" s="135">
        <v>148</v>
      </c>
      <c r="N304" s="134">
        <f t="shared" si="28"/>
        <v>-4.516129032258064</v>
      </c>
      <c r="O304" s="134">
        <f t="shared" si="25"/>
        <v>7</v>
      </c>
      <c r="P304" s="429">
        <f>M305/L305*100</f>
        <v>100</v>
      </c>
      <c r="Q304" s="39">
        <f t="shared" si="26"/>
        <v>140</v>
      </c>
      <c r="R304" s="39">
        <f t="shared" si="27"/>
        <v>171</v>
      </c>
      <c r="S304" s="256" t="s">
        <v>240</v>
      </c>
    </row>
    <row r="305" spans="1:19" ht="13.5" customHeight="1" thickBot="1">
      <c r="A305" s="335"/>
      <c r="B305" s="362"/>
      <c r="C305" s="470"/>
      <c r="D305" s="269"/>
      <c r="E305" s="269"/>
      <c r="F305" s="269"/>
      <c r="G305" s="285"/>
      <c r="H305" s="364"/>
      <c r="I305" s="288"/>
      <c r="J305" s="289"/>
      <c r="K305" s="29" t="s">
        <v>199</v>
      </c>
      <c r="L305" s="140">
        <f>L299+L301+L303</f>
        <v>17624</v>
      </c>
      <c r="M305" s="140">
        <f>M299+M301+M303</f>
        <v>17624</v>
      </c>
      <c r="N305" s="134">
        <f t="shared" si="28"/>
        <v>0</v>
      </c>
      <c r="O305" s="134">
        <f t="shared" si="25"/>
        <v>0</v>
      </c>
      <c r="P305" s="433"/>
      <c r="Q305" s="73">
        <f t="shared" si="26"/>
        <v>15862</v>
      </c>
      <c r="R305" s="48">
        <f t="shared" si="27"/>
        <v>19386</v>
      </c>
      <c r="S305" s="264" t="s">
        <v>240</v>
      </c>
    </row>
    <row r="306" spans="1:19" ht="28.5" customHeight="1">
      <c r="A306" s="334">
        <v>28</v>
      </c>
      <c r="B306" s="361" t="s">
        <v>221</v>
      </c>
      <c r="C306" s="468">
        <v>775</v>
      </c>
      <c r="D306" s="267">
        <v>24044400</v>
      </c>
      <c r="E306" s="267">
        <v>25512296.1</v>
      </c>
      <c r="F306" s="267">
        <v>24778643.76</v>
      </c>
      <c r="G306" s="292" t="s">
        <v>138</v>
      </c>
      <c r="H306" s="403" t="s">
        <v>201</v>
      </c>
      <c r="I306" s="292" t="s">
        <v>191</v>
      </c>
      <c r="J306" s="292" t="s">
        <v>137</v>
      </c>
      <c r="K306" s="32" t="s">
        <v>136</v>
      </c>
      <c r="L306" s="49">
        <v>8</v>
      </c>
      <c r="M306" s="49">
        <v>8</v>
      </c>
      <c r="N306" s="95">
        <f t="shared" si="28"/>
        <v>0</v>
      </c>
      <c r="O306" s="95">
        <f t="shared" si="25"/>
        <v>0</v>
      </c>
      <c r="P306" s="231"/>
      <c r="Q306" s="84">
        <f t="shared" si="26"/>
        <v>7</v>
      </c>
      <c r="R306" s="33">
        <f t="shared" si="27"/>
        <v>9</v>
      </c>
      <c r="S306" s="257" t="s">
        <v>240</v>
      </c>
    </row>
    <row r="307" spans="1:19" ht="28.5" customHeight="1">
      <c r="A307" s="335"/>
      <c r="B307" s="362"/>
      <c r="C307" s="469"/>
      <c r="D307" s="268"/>
      <c r="E307" s="268"/>
      <c r="F307" s="268"/>
      <c r="G307" s="285"/>
      <c r="H307" s="364"/>
      <c r="I307" s="284"/>
      <c r="J307" s="284"/>
      <c r="K307" s="36" t="s">
        <v>199</v>
      </c>
      <c r="L307" s="39">
        <v>708</v>
      </c>
      <c r="M307" s="39">
        <v>708</v>
      </c>
      <c r="N307" s="85">
        <f t="shared" si="28"/>
        <v>0</v>
      </c>
      <c r="O307" s="85">
        <f t="shared" si="25"/>
        <v>0</v>
      </c>
      <c r="P307" s="157"/>
      <c r="Q307" s="39">
        <f t="shared" si="26"/>
        <v>637</v>
      </c>
      <c r="R307" s="39">
        <f t="shared" si="27"/>
        <v>779</v>
      </c>
      <c r="S307" s="256" t="s">
        <v>240</v>
      </c>
    </row>
    <row r="308" spans="1:19" ht="24" customHeight="1">
      <c r="A308" s="335"/>
      <c r="B308" s="362"/>
      <c r="C308" s="469"/>
      <c r="D308" s="268"/>
      <c r="E308" s="268"/>
      <c r="F308" s="268"/>
      <c r="G308" s="285"/>
      <c r="H308" s="364"/>
      <c r="I308" s="285" t="s">
        <v>191</v>
      </c>
      <c r="J308" s="283" t="s">
        <v>133</v>
      </c>
      <c r="K308" s="83" t="s">
        <v>136</v>
      </c>
      <c r="L308" s="43">
        <v>303</v>
      </c>
      <c r="M308" s="43">
        <v>295</v>
      </c>
      <c r="N308" s="85">
        <f t="shared" si="28"/>
        <v>-2.640264026402633</v>
      </c>
      <c r="O308" s="85">
        <f t="shared" si="25"/>
        <v>8</v>
      </c>
      <c r="P308" s="157"/>
      <c r="Q308" s="39">
        <f t="shared" si="26"/>
        <v>273</v>
      </c>
      <c r="R308" s="39">
        <f t="shared" si="27"/>
        <v>333</v>
      </c>
      <c r="S308" s="256" t="s">
        <v>240</v>
      </c>
    </row>
    <row r="309" spans="1:19" ht="23.25" customHeight="1">
      <c r="A309" s="335"/>
      <c r="B309" s="362"/>
      <c r="C309" s="469"/>
      <c r="D309" s="268"/>
      <c r="E309" s="268"/>
      <c r="F309" s="268"/>
      <c r="G309" s="285"/>
      <c r="H309" s="364"/>
      <c r="I309" s="284"/>
      <c r="J309" s="284"/>
      <c r="K309" s="36" t="s">
        <v>199</v>
      </c>
      <c r="L309" s="89">
        <v>33779</v>
      </c>
      <c r="M309" s="89">
        <v>33779</v>
      </c>
      <c r="N309" s="85">
        <f t="shared" si="28"/>
        <v>0</v>
      </c>
      <c r="O309" s="85">
        <f t="shared" si="25"/>
        <v>0</v>
      </c>
      <c r="P309" s="157"/>
      <c r="Q309" s="39">
        <f t="shared" si="26"/>
        <v>30401</v>
      </c>
      <c r="R309" s="39">
        <f t="shared" si="27"/>
        <v>37157</v>
      </c>
      <c r="S309" s="256" t="s">
        <v>240</v>
      </c>
    </row>
    <row r="310" spans="1:19" ht="12.75" customHeight="1">
      <c r="A310" s="335"/>
      <c r="B310" s="362"/>
      <c r="C310" s="469"/>
      <c r="D310" s="268"/>
      <c r="E310" s="268"/>
      <c r="F310" s="268"/>
      <c r="G310" s="285"/>
      <c r="H310" s="364"/>
      <c r="I310" s="288" t="s">
        <v>200</v>
      </c>
      <c r="J310" s="289"/>
      <c r="K310" s="137" t="s">
        <v>136</v>
      </c>
      <c r="L310" s="138">
        <f>L306+L308</f>
        <v>311</v>
      </c>
      <c r="M310" s="138">
        <f>M306+M308</f>
        <v>303</v>
      </c>
      <c r="N310" s="85">
        <f t="shared" si="28"/>
        <v>-2.5723472668810246</v>
      </c>
      <c r="O310" s="85">
        <f t="shared" si="25"/>
        <v>8</v>
      </c>
      <c r="P310" s="429">
        <f>M311/L311*100</f>
        <v>100</v>
      </c>
      <c r="Q310" s="39">
        <f t="shared" si="26"/>
        <v>280</v>
      </c>
      <c r="R310" s="39">
        <f t="shared" si="27"/>
        <v>342</v>
      </c>
      <c r="S310" s="256" t="s">
        <v>240</v>
      </c>
    </row>
    <row r="311" spans="1:19" ht="12.75" customHeight="1">
      <c r="A311" s="335"/>
      <c r="B311" s="362"/>
      <c r="C311" s="469"/>
      <c r="D311" s="268"/>
      <c r="E311" s="268"/>
      <c r="F311" s="268"/>
      <c r="G311" s="284"/>
      <c r="H311" s="404"/>
      <c r="I311" s="290"/>
      <c r="J311" s="291"/>
      <c r="K311" s="27" t="s">
        <v>199</v>
      </c>
      <c r="L311" s="26">
        <f>L307+L309</f>
        <v>34487</v>
      </c>
      <c r="M311" s="26">
        <f>M307+M309</f>
        <v>34487</v>
      </c>
      <c r="N311" s="85">
        <f t="shared" si="28"/>
        <v>0</v>
      </c>
      <c r="O311" s="85">
        <f t="shared" si="25"/>
        <v>0</v>
      </c>
      <c r="P311" s="433"/>
      <c r="Q311" s="39">
        <f t="shared" si="26"/>
        <v>31038</v>
      </c>
      <c r="R311" s="39">
        <f t="shared" si="27"/>
        <v>37936</v>
      </c>
      <c r="S311" s="256" t="s">
        <v>240</v>
      </c>
    </row>
    <row r="312" spans="1:19" ht="12.75" customHeight="1">
      <c r="A312" s="335"/>
      <c r="B312" s="362"/>
      <c r="C312" s="469"/>
      <c r="D312" s="268"/>
      <c r="E312" s="268"/>
      <c r="F312" s="268"/>
      <c r="G312" s="283" t="s">
        <v>134</v>
      </c>
      <c r="H312" s="364" t="s">
        <v>201</v>
      </c>
      <c r="I312" s="283" t="s">
        <v>135</v>
      </c>
      <c r="J312" s="285" t="s">
        <v>137</v>
      </c>
      <c r="K312" s="83" t="s">
        <v>136</v>
      </c>
      <c r="L312" s="89">
        <v>8</v>
      </c>
      <c r="M312" s="89">
        <v>8</v>
      </c>
      <c r="N312" s="85">
        <f t="shared" si="28"/>
        <v>0</v>
      </c>
      <c r="O312" s="85">
        <f t="shared" si="25"/>
        <v>0</v>
      </c>
      <c r="P312" s="157"/>
      <c r="Q312" s="39">
        <f t="shared" si="26"/>
        <v>7</v>
      </c>
      <c r="R312" s="39">
        <f t="shared" si="27"/>
        <v>9</v>
      </c>
      <c r="S312" s="256" t="s">
        <v>240</v>
      </c>
    </row>
    <row r="313" spans="1:19" ht="12.75" customHeight="1">
      <c r="A313" s="335"/>
      <c r="B313" s="362"/>
      <c r="C313" s="469"/>
      <c r="D313" s="268"/>
      <c r="E313" s="268"/>
      <c r="F313" s="268"/>
      <c r="G313" s="285"/>
      <c r="H313" s="364"/>
      <c r="I313" s="284"/>
      <c r="J313" s="284"/>
      <c r="K313" s="36" t="s">
        <v>199</v>
      </c>
      <c r="L313" s="39">
        <v>708</v>
      </c>
      <c r="M313" s="39">
        <v>708</v>
      </c>
      <c r="N313" s="85">
        <f t="shared" si="28"/>
        <v>0</v>
      </c>
      <c r="O313" s="85">
        <f t="shared" si="25"/>
        <v>0</v>
      </c>
      <c r="P313" s="157"/>
      <c r="Q313" s="39">
        <f t="shared" si="26"/>
        <v>637</v>
      </c>
      <c r="R313" s="39">
        <f t="shared" si="27"/>
        <v>779</v>
      </c>
      <c r="S313" s="256" t="s">
        <v>240</v>
      </c>
    </row>
    <row r="314" spans="1:19" ht="12.75" customHeight="1">
      <c r="A314" s="335"/>
      <c r="B314" s="362"/>
      <c r="C314" s="469"/>
      <c r="D314" s="268"/>
      <c r="E314" s="268"/>
      <c r="F314" s="268"/>
      <c r="G314" s="285"/>
      <c r="H314" s="364"/>
      <c r="I314" s="283" t="s">
        <v>135</v>
      </c>
      <c r="J314" s="283" t="s">
        <v>133</v>
      </c>
      <c r="K314" s="83" t="s">
        <v>136</v>
      </c>
      <c r="L314" s="84">
        <v>300</v>
      </c>
      <c r="M314" s="84">
        <v>292</v>
      </c>
      <c r="N314" s="85"/>
      <c r="O314" s="85"/>
      <c r="P314" s="157"/>
      <c r="Q314" s="39">
        <f>ROUND(L314-(L314*10/100),0)</f>
        <v>270</v>
      </c>
      <c r="R314" s="39">
        <f>ROUND(L314+(L314*10/100),0)</f>
        <v>330</v>
      </c>
      <c r="S314" s="256" t="s">
        <v>240</v>
      </c>
    </row>
    <row r="315" spans="1:19" ht="12.75" customHeight="1">
      <c r="A315" s="335"/>
      <c r="B315" s="362"/>
      <c r="C315" s="469"/>
      <c r="D315" s="268"/>
      <c r="E315" s="268"/>
      <c r="F315" s="268"/>
      <c r="G315" s="285"/>
      <c r="H315" s="364"/>
      <c r="I315" s="284"/>
      <c r="J315" s="284"/>
      <c r="K315" s="36" t="s">
        <v>199</v>
      </c>
      <c r="L315" s="84">
        <v>33490</v>
      </c>
      <c r="M315" s="84">
        <v>33490</v>
      </c>
      <c r="N315" s="85"/>
      <c r="O315" s="85"/>
      <c r="P315" s="157"/>
      <c r="Q315" s="39">
        <f>ROUND(L315-(L315*10/100),0)</f>
        <v>30141</v>
      </c>
      <c r="R315" s="39">
        <f>ROUND(L315+(L315*10/100),0)</f>
        <v>36839</v>
      </c>
      <c r="S315" s="256" t="s">
        <v>240</v>
      </c>
    </row>
    <row r="316" spans="1:19" ht="12.75" customHeight="1">
      <c r="A316" s="335"/>
      <c r="B316" s="362"/>
      <c r="C316" s="469"/>
      <c r="D316" s="268"/>
      <c r="E316" s="268"/>
      <c r="F316" s="268"/>
      <c r="G316" s="285"/>
      <c r="H316" s="364"/>
      <c r="I316" s="283" t="s">
        <v>131</v>
      </c>
      <c r="J316" s="283" t="s">
        <v>133</v>
      </c>
      <c r="K316" s="83" t="s">
        <v>136</v>
      </c>
      <c r="L316" s="89">
        <v>3</v>
      </c>
      <c r="M316" s="89">
        <v>3</v>
      </c>
      <c r="N316" s="85">
        <f t="shared" si="28"/>
        <v>0</v>
      </c>
      <c r="O316" s="85">
        <f t="shared" si="25"/>
        <v>0</v>
      </c>
      <c r="P316" s="157"/>
      <c r="Q316" s="39">
        <f t="shared" si="26"/>
        <v>3</v>
      </c>
      <c r="R316" s="39">
        <f t="shared" si="27"/>
        <v>3</v>
      </c>
      <c r="S316" s="256" t="s">
        <v>240</v>
      </c>
    </row>
    <row r="317" spans="1:19" ht="12.75" customHeight="1">
      <c r="A317" s="335"/>
      <c r="B317" s="362"/>
      <c r="C317" s="469"/>
      <c r="D317" s="268"/>
      <c r="E317" s="268"/>
      <c r="F317" s="268"/>
      <c r="G317" s="285"/>
      <c r="H317" s="364"/>
      <c r="I317" s="284"/>
      <c r="J317" s="284"/>
      <c r="K317" s="50" t="s">
        <v>199</v>
      </c>
      <c r="L317" s="46">
        <v>289</v>
      </c>
      <c r="M317" s="46">
        <v>289</v>
      </c>
      <c r="N317" s="85">
        <f t="shared" si="28"/>
        <v>0</v>
      </c>
      <c r="O317" s="85">
        <f t="shared" si="25"/>
        <v>0</v>
      </c>
      <c r="P317" s="157"/>
      <c r="Q317" s="39">
        <f t="shared" si="26"/>
        <v>260</v>
      </c>
      <c r="R317" s="39">
        <f t="shared" si="27"/>
        <v>318</v>
      </c>
      <c r="S317" s="256" t="s">
        <v>240</v>
      </c>
    </row>
    <row r="318" spans="1:19" ht="12.75" customHeight="1">
      <c r="A318" s="335"/>
      <c r="B318" s="362"/>
      <c r="C318" s="469"/>
      <c r="D318" s="268"/>
      <c r="E318" s="268"/>
      <c r="F318" s="268"/>
      <c r="G318" s="285"/>
      <c r="H318" s="364"/>
      <c r="I318" s="288" t="s">
        <v>200</v>
      </c>
      <c r="J318" s="289"/>
      <c r="K318" s="27" t="s">
        <v>136</v>
      </c>
      <c r="L318" s="26">
        <f>L312+L316+L314</f>
        <v>311</v>
      </c>
      <c r="M318" s="26">
        <f>M312+M316+M314</f>
        <v>303</v>
      </c>
      <c r="N318" s="85">
        <f t="shared" si="28"/>
        <v>-2.5723472668810246</v>
      </c>
      <c r="O318" s="85">
        <f t="shared" si="25"/>
        <v>8</v>
      </c>
      <c r="P318" s="429">
        <f>M319/L319*100</f>
        <v>100</v>
      </c>
      <c r="Q318" s="39">
        <f t="shared" si="26"/>
        <v>280</v>
      </c>
      <c r="R318" s="39">
        <f t="shared" si="27"/>
        <v>342</v>
      </c>
      <c r="S318" s="256" t="s">
        <v>240</v>
      </c>
    </row>
    <row r="319" spans="1:19" ht="13.5" customHeight="1" thickBot="1">
      <c r="A319" s="336"/>
      <c r="B319" s="363"/>
      <c r="C319" s="470"/>
      <c r="D319" s="269"/>
      <c r="E319" s="269"/>
      <c r="F319" s="269"/>
      <c r="G319" s="296"/>
      <c r="H319" s="405"/>
      <c r="I319" s="299"/>
      <c r="J319" s="300"/>
      <c r="K319" s="28" t="s">
        <v>199</v>
      </c>
      <c r="L319" s="136">
        <f>L313+L317+L315</f>
        <v>34487</v>
      </c>
      <c r="M319" s="136">
        <f>M313+M317+M315</f>
        <v>34487</v>
      </c>
      <c r="N319" s="93">
        <f t="shared" si="28"/>
        <v>0</v>
      </c>
      <c r="O319" s="93">
        <f t="shared" si="25"/>
        <v>0</v>
      </c>
      <c r="P319" s="433"/>
      <c r="Q319" s="73">
        <f t="shared" si="26"/>
        <v>31038</v>
      </c>
      <c r="R319" s="73">
        <f t="shared" si="27"/>
        <v>37936</v>
      </c>
      <c r="S319" s="259" t="s">
        <v>240</v>
      </c>
    </row>
    <row r="320" spans="1:19" ht="12.75" customHeight="1">
      <c r="A320" s="334">
        <v>29</v>
      </c>
      <c r="B320" s="361" t="s">
        <v>167</v>
      </c>
      <c r="C320" s="471">
        <v>775</v>
      </c>
      <c r="D320" s="267">
        <v>19400800</v>
      </c>
      <c r="E320" s="267">
        <v>21517881.87</v>
      </c>
      <c r="F320" s="267">
        <v>21099013.11</v>
      </c>
      <c r="G320" s="292" t="s">
        <v>138</v>
      </c>
      <c r="H320" s="292" t="s">
        <v>201</v>
      </c>
      <c r="I320" s="292" t="s">
        <v>191</v>
      </c>
      <c r="J320" s="292" t="s">
        <v>137</v>
      </c>
      <c r="K320" s="32" t="s">
        <v>136</v>
      </c>
      <c r="L320" s="33">
        <v>9</v>
      </c>
      <c r="M320" s="33">
        <v>9</v>
      </c>
      <c r="N320" s="95">
        <f t="shared" si="28"/>
        <v>0</v>
      </c>
      <c r="O320" s="95">
        <f t="shared" si="25"/>
        <v>0</v>
      </c>
      <c r="P320" s="231"/>
      <c r="Q320" s="84">
        <f t="shared" si="26"/>
        <v>8</v>
      </c>
      <c r="R320" s="33">
        <f t="shared" si="27"/>
        <v>10</v>
      </c>
      <c r="S320" s="257" t="s">
        <v>240</v>
      </c>
    </row>
    <row r="321" spans="1:19" ht="12.75" customHeight="1">
      <c r="A321" s="335"/>
      <c r="B321" s="362"/>
      <c r="C321" s="472"/>
      <c r="D321" s="268"/>
      <c r="E321" s="268"/>
      <c r="F321" s="268"/>
      <c r="G321" s="285"/>
      <c r="H321" s="284"/>
      <c r="I321" s="284"/>
      <c r="J321" s="284"/>
      <c r="K321" s="36" t="s">
        <v>199</v>
      </c>
      <c r="L321" s="39">
        <v>767</v>
      </c>
      <c r="M321" s="39">
        <v>767</v>
      </c>
      <c r="N321" s="85">
        <f t="shared" si="28"/>
        <v>0</v>
      </c>
      <c r="O321" s="85">
        <f t="shared" si="25"/>
        <v>0</v>
      </c>
      <c r="P321" s="157"/>
      <c r="Q321" s="39">
        <f t="shared" si="26"/>
        <v>690</v>
      </c>
      <c r="R321" s="39">
        <f t="shared" si="27"/>
        <v>844</v>
      </c>
      <c r="S321" s="256" t="s">
        <v>240</v>
      </c>
    </row>
    <row r="322" spans="1:19" ht="12.75" customHeight="1">
      <c r="A322" s="335"/>
      <c r="B322" s="362"/>
      <c r="C322" s="472"/>
      <c r="D322" s="268"/>
      <c r="E322" s="268"/>
      <c r="F322" s="268"/>
      <c r="G322" s="285"/>
      <c r="H322" s="285" t="s">
        <v>201</v>
      </c>
      <c r="I322" s="286" t="s">
        <v>132</v>
      </c>
      <c r="J322" s="286" t="s">
        <v>133</v>
      </c>
      <c r="K322" s="83" t="s">
        <v>136</v>
      </c>
      <c r="L322" s="39">
        <v>1</v>
      </c>
      <c r="M322" s="39">
        <v>1</v>
      </c>
      <c r="N322" s="85"/>
      <c r="O322" s="85"/>
      <c r="P322" s="157"/>
      <c r="Q322" s="39">
        <f>ROUND(L322-(L322*10/100),0)</f>
        <v>1</v>
      </c>
      <c r="R322" s="39">
        <f>ROUND(L322+(L322*10/100),0)</f>
        <v>1</v>
      </c>
      <c r="S322" s="256" t="s">
        <v>240</v>
      </c>
    </row>
    <row r="323" spans="1:19" ht="12.75" customHeight="1">
      <c r="A323" s="335"/>
      <c r="B323" s="362"/>
      <c r="C323" s="472"/>
      <c r="D323" s="268"/>
      <c r="E323" s="268"/>
      <c r="F323" s="268"/>
      <c r="G323" s="285"/>
      <c r="H323" s="284"/>
      <c r="I323" s="287"/>
      <c r="J323" s="287"/>
      <c r="K323" s="36" t="s">
        <v>199</v>
      </c>
      <c r="L323" s="39">
        <v>85</v>
      </c>
      <c r="M323" s="39">
        <v>85</v>
      </c>
      <c r="N323" s="85"/>
      <c r="O323" s="85"/>
      <c r="P323" s="157"/>
      <c r="Q323" s="39">
        <f>ROUND(L323-(L323*10/100),0)</f>
        <v>77</v>
      </c>
      <c r="R323" s="39">
        <f>ROUND(L323+(L323*10/100),0)</f>
        <v>94</v>
      </c>
      <c r="S323" s="256" t="s">
        <v>240</v>
      </c>
    </row>
    <row r="324" spans="1:19" ht="12.75" customHeight="1">
      <c r="A324" s="335"/>
      <c r="B324" s="362"/>
      <c r="C324" s="472"/>
      <c r="D324" s="268"/>
      <c r="E324" s="268"/>
      <c r="F324" s="268"/>
      <c r="G324" s="285"/>
      <c r="H324" s="283" t="s">
        <v>201</v>
      </c>
      <c r="I324" s="285" t="s">
        <v>191</v>
      </c>
      <c r="J324" s="283" t="s">
        <v>133</v>
      </c>
      <c r="K324" s="83" t="s">
        <v>136</v>
      </c>
      <c r="L324" s="39">
        <v>181</v>
      </c>
      <c r="M324" s="39">
        <v>181</v>
      </c>
      <c r="N324" s="85">
        <f t="shared" si="28"/>
        <v>0</v>
      </c>
      <c r="O324" s="85">
        <f t="shared" si="25"/>
        <v>0</v>
      </c>
      <c r="P324" s="157"/>
      <c r="Q324" s="39">
        <f t="shared" si="26"/>
        <v>163</v>
      </c>
      <c r="R324" s="39">
        <f t="shared" si="27"/>
        <v>199</v>
      </c>
      <c r="S324" s="256" t="s">
        <v>240</v>
      </c>
    </row>
    <row r="325" spans="1:19" ht="12.75" customHeight="1">
      <c r="A325" s="335"/>
      <c r="B325" s="362"/>
      <c r="C325" s="472"/>
      <c r="D325" s="268"/>
      <c r="E325" s="268"/>
      <c r="F325" s="268"/>
      <c r="G325" s="285"/>
      <c r="H325" s="284"/>
      <c r="I325" s="284"/>
      <c r="J325" s="284"/>
      <c r="K325" s="36" t="s">
        <v>199</v>
      </c>
      <c r="L325" s="39">
        <v>21377</v>
      </c>
      <c r="M325" s="39">
        <v>21377</v>
      </c>
      <c r="N325" s="85">
        <f t="shared" si="28"/>
        <v>0</v>
      </c>
      <c r="O325" s="85">
        <f t="shared" si="25"/>
        <v>0</v>
      </c>
      <c r="P325" s="157"/>
      <c r="Q325" s="39">
        <f t="shared" si="26"/>
        <v>19239</v>
      </c>
      <c r="R325" s="39">
        <f t="shared" si="27"/>
        <v>23515</v>
      </c>
      <c r="S325" s="256" t="s">
        <v>240</v>
      </c>
    </row>
    <row r="326" spans="1:19" ht="12.75" customHeight="1">
      <c r="A326" s="335"/>
      <c r="B326" s="362"/>
      <c r="C326" s="472"/>
      <c r="D326" s="268"/>
      <c r="E326" s="268"/>
      <c r="F326" s="268"/>
      <c r="G326" s="285"/>
      <c r="H326" s="283" t="s">
        <v>73</v>
      </c>
      <c r="I326" s="283" t="s">
        <v>191</v>
      </c>
      <c r="J326" s="285" t="s">
        <v>133</v>
      </c>
      <c r="K326" s="36" t="s">
        <v>136</v>
      </c>
      <c r="L326" s="43">
        <v>18</v>
      </c>
      <c r="M326" s="43">
        <v>18</v>
      </c>
      <c r="N326" s="85">
        <f t="shared" si="28"/>
        <v>0</v>
      </c>
      <c r="O326" s="85">
        <f t="shared" si="25"/>
        <v>0</v>
      </c>
      <c r="P326" s="157"/>
      <c r="Q326" s="39">
        <f t="shared" si="26"/>
        <v>16</v>
      </c>
      <c r="R326" s="39">
        <f t="shared" si="27"/>
        <v>20</v>
      </c>
      <c r="S326" s="256" t="s">
        <v>240</v>
      </c>
    </row>
    <row r="327" spans="1:19" ht="12.75" customHeight="1">
      <c r="A327" s="335"/>
      <c r="B327" s="362"/>
      <c r="C327" s="472"/>
      <c r="D327" s="268"/>
      <c r="E327" s="268"/>
      <c r="F327" s="268"/>
      <c r="G327" s="285"/>
      <c r="H327" s="285"/>
      <c r="I327" s="284"/>
      <c r="J327" s="284"/>
      <c r="K327" s="50" t="s">
        <v>199</v>
      </c>
      <c r="L327" s="46">
        <v>2299</v>
      </c>
      <c r="M327" s="46">
        <v>2299</v>
      </c>
      <c r="N327" s="85">
        <f t="shared" si="28"/>
        <v>0</v>
      </c>
      <c r="O327" s="85">
        <f t="shared" si="25"/>
        <v>0</v>
      </c>
      <c r="P327" s="157"/>
      <c r="Q327" s="39">
        <f t="shared" si="26"/>
        <v>2069</v>
      </c>
      <c r="R327" s="39">
        <f t="shared" si="27"/>
        <v>2529</v>
      </c>
      <c r="S327" s="256" t="s">
        <v>240</v>
      </c>
    </row>
    <row r="328" spans="1:19" ht="12.75" customHeight="1">
      <c r="A328" s="335"/>
      <c r="B328" s="362"/>
      <c r="C328" s="472"/>
      <c r="D328" s="268"/>
      <c r="E328" s="268"/>
      <c r="F328" s="268"/>
      <c r="G328" s="285"/>
      <c r="H328" s="285"/>
      <c r="I328" s="297" t="s">
        <v>200</v>
      </c>
      <c r="J328" s="298"/>
      <c r="K328" s="27" t="s">
        <v>136</v>
      </c>
      <c r="L328" s="26">
        <f>L320+L324+L326+L322</f>
        <v>209</v>
      </c>
      <c r="M328" s="26">
        <f>M320+M324+M326+M322</f>
        <v>209</v>
      </c>
      <c r="N328" s="85">
        <f t="shared" si="28"/>
        <v>0</v>
      </c>
      <c r="O328" s="85">
        <f t="shared" si="25"/>
        <v>0</v>
      </c>
      <c r="P328" s="429">
        <f>M329/L329*100</f>
        <v>100</v>
      </c>
      <c r="Q328" s="39">
        <f t="shared" si="26"/>
        <v>188</v>
      </c>
      <c r="R328" s="39">
        <f t="shared" si="27"/>
        <v>230</v>
      </c>
      <c r="S328" s="256" t="s">
        <v>240</v>
      </c>
    </row>
    <row r="329" spans="1:19" ht="12.75" customHeight="1">
      <c r="A329" s="335"/>
      <c r="B329" s="362"/>
      <c r="C329" s="472"/>
      <c r="D329" s="268"/>
      <c r="E329" s="268"/>
      <c r="F329" s="268"/>
      <c r="G329" s="284"/>
      <c r="H329" s="284"/>
      <c r="I329" s="290"/>
      <c r="J329" s="291"/>
      <c r="K329" s="27" t="s">
        <v>199</v>
      </c>
      <c r="L329" s="26">
        <f>L321+L325+L327+L323</f>
        <v>24528</v>
      </c>
      <c r="M329" s="26">
        <f>M321+M325+M327+M323</f>
        <v>24528</v>
      </c>
      <c r="N329" s="85">
        <f t="shared" si="28"/>
        <v>0</v>
      </c>
      <c r="O329" s="85">
        <f t="shared" si="25"/>
        <v>0</v>
      </c>
      <c r="P329" s="433"/>
      <c r="Q329" s="39">
        <f t="shared" si="26"/>
        <v>22075</v>
      </c>
      <c r="R329" s="39">
        <f t="shared" si="27"/>
        <v>26981</v>
      </c>
      <c r="S329" s="256" t="s">
        <v>240</v>
      </c>
    </row>
    <row r="330" spans="1:19" ht="12.75" customHeight="1">
      <c r="A330" s="335"/>
      <c r="B330" s="362"/>
      <c r="C330" s="472"/>
      <c r="D330" s="268"/>
      <c r="E330" s="268"/>
      <c r="F330" s="268"/>
      <c r="G330" s="283" t="s">
        <v>134</v>
      </c>
      <c r="H330" s="293" t="s">
        <v>201</v>
      </c>
      <c r="I330" s="285" t="s">
        <v>72</v>
      </c>
      <c r="J330" s="285" t="s">
        <v>137</v>
      </c>
      <c r="K330" s="36" t="s">
        <v>136</v>
      </c>
      <c r="L330" s="89">
        <v>9</v>
      </c>
      <c r="M330" s="89">
        <v>9</v>
      </c>
      <c r="N330" s="85">
        <f t="shared" si="28"/>
        <v>0</v>
      </c>
      <c r="O330" s="85">
        <f t="shared" si="25"/>
        <v>0</v>
      </c>
      <c r="P330" s="157"/>
      <c r="Q330" s="39">
        <f t="shared" si="26"/>
        <v>8</v>
      </c>
      <c r="R330" s="39">
        <f t="shared" si="27"/>
        <v>10</v>
      </c>
      <c r="S330" s="256" t="s">
        <v>240</v>
      </c>
    </row>
    <row r="331" spans="1:19" ht="12.75" customHeight="1">
      <c r="A331" s="335"/>
      <c r="B331" s="362"/>
      <c r="C331" s="472"/>
      <c r="D331" s="268"/>
      <c r="E331" s="268"/>
      <c r="F331" s="268"/>
      <c r="G331" s="285"/>
      <c r="H331" s="294"/>
      <c r="I331" s="284"/>
      <c r="J331" s="284"/>
      <c r="K331" s="36" t="s">
        <v>199</v>
      </c>
      <c r="L331" s="89">
        <v>767</v>
      </c>
      <c r="M331" s="89">
        <v>767</v>
      </c>
      <c r="N331" s="85">
        <f t="shared" si="28"/>
        <v>0</v>
      </c>
      <c r="O331" s="85">
        <f t="shared" si="25"/>
        <v>0</v>
      </c>
      <c r="P331" s="157"/>
      <c r="Q331" s="39">
        <f t="shared" si="26"/>
        <v>690</v>
      </c>
      <c r="R331" s="39">
        <f t="shared" si="27"/>
        <v>844</v>
      </c>
      <c r="S331" s="256" t="s">
        <v>240</v>
      </c>
    </row>
    <row r="332" spans="1:19" ht="12.75" customHeight="1">
      <c r="A332" s="335"/>
      <c r="B332" s="362"/>
      <c r="C332" s="472"/>
      <c r="D332" s="268"/>
      <c r="E332" s="268"/>
      <c r="F332" s="268"/>
      <c r="G332" s="285"/>
      <c r="H332" s="294"/>
      <c r="I332" s="286" t="s">
        <v>132</v>
      </c>
      <c r="J332" s="283" t="s">
        <v>133</v>
      </c>
      <c r="K332" s="36" t="s">
        <v>136</v>
      </c>
      <c r="L332" s="89">
        <v>1</v>
      </c>
      <c r="M332" s="89">
        <v>1</v>
      </c>
      <c r="N332" s="85"/>
      <c r="O332" s="85"/>
      <c r="P332" s="157"/>
      <c r="Q332" s="39">
        <f>ROUND(L332-(L332*10/100),0)</f>
        <v>1</v>
      </c>
      <c r="R332" s="39">
        <f>ROUND(L332+(L332*10/100),0)</f>
        <v>1</v>
      </c>
      <c r="S332" s="256" t="s">
        <v>240</v>
      </c>
    </row>
    <row r="333" spans="1:19" ht="12.75" customHeight="1">
      <c r="A333" s="335"/>
      <c r="B333" s="362"/>
      <c r="C333" s="472"/>
      <c r="D333" s="268"/>
      <c r="E333" s="268"/>
      <c r="F333" s="268"/>
      <c r="G333" s="285"/>
      <c r="H333" s="294"/>
      <c r="I333" s="287"/>
      <c r="J333" s="284"/>
      <c r="K333" s="36" t="s">
        <v>199</v>
      </c>
      <c r="L333" s="89">
        <v>85</v>
      </c>
      <c r="M333" s="89">
        <v>85</v>
      </c>
      <c r="N333" s="85"/>
      <c r="O333" s="85"/>
      <c r="P333" s="157"/>
      <c r="Q333" s="39">
        <f>ROUND(L333-(L333*10/100),0)</f>
        <v>77</v>
      </c>
      <c r="R333" s="39">
        <f>ROUND(L333+(L333*10/100),0)</f>
        <v>94</v>
      </c>
      <c r="S333" s="256" t="s">
        <v>240</v>
      </c>
    </row>
    <row r="334" spans="1:19" ht="12.75" customHeight="1">
      <c r="A334" s="335"/>
      <c r="B334" s="362"/>
      <c r="C334" s="472"/>
      <c r="D334" s="268"/>
      <c r="E334" s="268"/>
      <c r="F334" s="268"/>
      <c r="G334" s="285"/>
      <c r="H334" s="294"/>
      <c r="I334" s="283" t="s">
        <v>72</v>
      </c>
      <c r="J334" s="283" t="s">
        <v>133</v>
      </c>
      <c r="K334" s="36" t="s">
        <v>136</v>
      </c>
      <c r="L334" s="43">
        <v>180</v>
      </c>
      <c r="M334" s="43">
        <v>180</v>
      </c>
      <c r="N334" s="85">
        <f t="shared" si="28"/>
        <v>0</v>
      </c>
      <c r="O334" s="85">
        <f t="shared" si="25"/>
        <v>0</v>
      </c>
      <c r="P334" s="157"/>
      <c r="Q334" s="39">
        <f t="shared" si="26"/>
        <v>162</v>
      </c>
      <c r="R334" s="39">
        <f t="shared" si="27"/>
        <v>198</v>
      </c>
      <c r="S334" s="256" t="s">
        <v>240</v>
      </c>
    </row>
    <row r="335" spans="1:19" ht="12.75" customHeight="1">
      <c r="A335" s="335"/>
      <c r="B335" s="362"/>
      <c r="C335" s="472"/>
      <c r="D335" s="268"/>
      <c r="E335" s="268"/>
      <c r="F335" s="268"/>
      <c r="G335" s="285"/>
      <c r="H335" s="294"/>
      <c r="I335" s="284"/>
      <c r="J335" s="284"/>
      <c r="K335" s="36" t="s">
        <v>199</v>
      </c>
      <c r="L335" s="39">
        <v>21262</v>
      </c>
      <c r="M335" s="39">
        <v>21262</v>
      </c>
      <c r="N335" s="85">
        <f t="shared" si="28"/>
        <v>0</v>
      </c>
      <c r="O335" s="85">
        <f t="shared" si="25"/>
        <v>0</v>
      </c>
      <c r="P335" s="157"/>
      <c r="Q335" s="39">
        <f t="shared" si="26"/>
        <v>19136</v>
      </c>
      <c r="R335" s="39">
        <f t="shared" si="27"/>
        <v>23388</v>
      </c>
      <c r="S335" s="256" t="s">
        <v>240</v>
      </c>
    </row>
    <row r="336" spans="1:19" ht="12.75" customHeight="1">
      <c r="A336" s="335"/>
      <c r="B336" s="362"/>
      <c r="C336" s="472"/>
      <c r="D336" s="268"/>
      <c r="E336" s="268"/>
      <c r="F336" s="268"/>
      <c r="G336" s="285"/>
      <c r="H336" s="294"/>
      <c r="I336" s="283" t="s">
        <v>131</v>
      </c>
      <c r="J336" s="283" t="s">
        <v>133</v>
      </c>
      <c r="K336" s="36" t="s">
        <v>136</v>
      </c>
      <c r="L336" s="43">
        <v>1</v>
      </c>
      <c r="M336" s="43">
        <v>1</v>
      </c>
      <c r="N336" s="85">
        <f t="shared" si="28"/>
        <v>0</v>
      </c>
      <c r="O336" s="85">
        <f t="shared" si="25"/>
        <v>0</v>
      </c>
      <c r="P336" s="157"/>
      <c r="Q336" s="39">
        <f t="shared" si="26"/>
        <v>1</v>
      </c>
      <c r="R336" s="39">
        <f t="shared" si="27"/>
        <v>1</v>
      </c>
      <c r="S336" s="256" t="s">
        <v>240</v>
      </c>
    </row>
    <row r="337" spans="1:19" ht="12.75" customHeight="1">
      <c r="A337" s="335"/>
      <c r="B337" s="362"/>
      <c r="C337" s="472"/>
      <c r="D337" s="268"/>
      <c r="E337" s="268"/>
      <c r="F337" s="268"/>
      <c r="G337" s="285"/>
      <c r="H337" s="295"/>
      <c r="I337" s="284"/>
      <c r="J337" s="284"/>
      <c r="K337" s="36" t="s">
        <v>199</v>
      </c>
      <c r="L337" s="43">
        <v>115</v>
      </c>
      <c r="M337" s="43">
        <v>115</v>
      </c>
      <c r="N337" s="85">
        <f t="shared" si="28"/>
        <v>0</v>
      </c>
      <c r="O337" s="85">
        <f aca="true" t="shared" si="29" ref="O337:O406">L337-M337</f>
        <v>0</v>
      </c>
      <c r="P337" s="157"/>
      <c r="Q337" s="39">
        <f t="shared" si="26"/>
        <v>104</v>
      </c>
      <c r="R337" s="39">
        <f t="shared" si="27"/>
        <v>127</v>
      </c>
      <c r="S337" s="256" t="s">
        <v>240</v>
      </c>
    </row>
    <row r="338" spans="1:19" ht="12.75" customHeight="1">
      <c r="A338" s="335"/>
      <c r="B338" s="362"/>
      <c r="C338" s="472"/>
      <c r="D338" s="268"/>
      <c r="E338" s="268"/>
      <c r="F338" s="268"/>
      <c r="G338" s="285"/>
      <c r="H338" s="283" t="s">
        <v>73</v>
      </c>
      <c r="I338" s="283" t="s">
        <v>72</v>
      </c>
      <c r="J338" s="283" t="s">
        <v>133</v>
      </c>
      <c r="K338" s="36" t="s">
        <v>136</v>
      </c>
      <c r="L338" s="43">
        <v>18</v>
      </c>
      <c r="M338" s="43">
        <v>18</v>
      </c>
      <c r="N338" s="85">
        <f t="shared" si="28"/>
        <v>0</v>
      </c>
      <c r="O338" s="85">
        <f t="shared" si="29"/>
        <v>0</v>
      </c>
      <c r="P338" s="157"/>
      <c r="Q338" s="39">
        <f aca="true" t="shared" si="30" ref="Q338:Q407">ROUND(L338-(L338*10/100),0)</f>
        <v>16</v>
      </c>
      <c r="R338" s="39">
        <f aca="true" t="shared" si="31" ref="R338:R407">ROUND(L338+(L338*10/100),0)</f>
        <v>20</v>
      </c>
      <c r="S338" s="256" t="s">
        <v>240</v>
      </c>
    </row>
    <row r="339" spans="1:19" ht="12.75" customHeight="1">
      <c r="A339" s="335"/>
      <c r="B339" s="362"/>
      <c r="C339" s="472"/>
      <c r="D339" s="268"/>
      <c r="E339" s="268"/>
      <c r="F339" s="268"/>
      <c r="G339" s="285"/>
      <c r="H339" s="285"/>
      <c r="I339" s="284"/>
      <c r="J339" s="284"/>
      <c r="K339" s="36" t="s">
        <v>199</v>
      </c>
      <c r="L339" s="39">
        <v>2299</v>
      </c>
      <c r="M339" s="39">
        <v>2299</v>
      </c>
      <c r="N339" s="85">
        <f t="shared" si="28"/>
        <v>0</v>
      </c>
      <c r="O339" s="85">
        <f t="shared" si="29"/>
        <v>0</v>
      </c>
      <c r="P339" s="157"/>
      <c r="Q339" s="39">
        <f t="shared" si="30"/>
        <v>2069</v>
      </c>
      <c r="R339" s="39">
        <f t="shared" si="31"/>
        <v>2529</v>
      </c>
      <c r="S339" s="256" t="s">
        <v>240</v>
      </c>
    </row>
    <row r="340" spans="1:19" ht="12.75" customHeight="1">
      <c r="A340" s="335"/>
      <c r="B340" s="362"/>
      <c r="C340" s="472"/>
      <c r="D340" s="268"/>
      <c r="E340" s="268"/>
      <c r="F340" s="268"/>
      <c r="G340" s="285"/>
      <c r="H340" s="285"/>
      <c r="I340" s="288" t="s">
        <v>200</v>
      </c>
      <c r="J340" s="289"/>
      <c r="K340" s="27" t="s">
        <v>136</v>
      </c>
      <c r="L340" s="26">
        <f>L330+L334+L336+L338+L332</f>
        <v>209</v>
      </c>
      <c r="M340" s="26">
        <f>M330+M334+M336+M338+M332</f>
        <v>209</v>
      </c>
      <c r="N340" s="85">
        <f t="shared" si="28"/>
        <v>0</v>
      </c>
      <c r="O340" s="85">
        <f t="shared" si="29"/>
        <v>0</v>
      </c>
      <c r="P340" s="429">
        <f>M341/L341*100</f>
        <v>100</v>
      </c>
      <c r="Q340" s="39">
        <f t="shared" si="30"/>
        <v>188</v>
      </c>
      <c r="R340" s="39">
        <f t="shared" si="31"/>
        <v>230</v>
      </c>
      <c r="S340" s="256" t="s">
        <v>240</v>
      </c>
    </row>
    <row r="341" spans="1:19" ht="13.5" customHeight="1" thickBot="1">
      <c r="A341" s="336"/>
      <c r="B341" s="363"/>
      <c r="C341" s="473"/>
      <c r="D341" s="269"/>
      <c r="E341" s="269"/>
      <c r="F341" s="269"/>
      <c r="G341" s="296"/>
      <c r="H341" s="296"/>
      <c r="I341" s="299"/>
      <c r="J341" s="300"/>
      <c r="K341" s="28" t="s">
        <v>199</v>
      </c>
      <c r="L341" s="26">
        <f>L331+L335+L337+L339+L333</f>
        <v>24528</v>
      </c>
      <c r="M341" s="26">
        <f>M331+M335+M337+M339+M333</f>
        <v>24528</v>
      </c>
      <c r="N341" s="93">
        <f t="shared" si="28"/>
        <v>0</v>
      </c>
      <c r="O341" s="93">
        <f t="shared" si="29"/>
        <v>0</v>
      </c>
      <c r="P341" s="433"/>
      <c r="Q341" s="73">
        <f t="shared" si="30"/>
        <v>22075</v>
      </c>
      <c r="R341" s="73">
        <f t="shared" si="31"/>
        <v>26981</v>
      </c>
      <c r="S341" s="259" t="s">
        <v>240</v>
      </c>
    </row>
    <row r="342" spans="1:19" ht="12.75" customHeight="1">
      <c r="A342" s="334">
        <v>30</v>
      </c>
      <c r="B342" s="361" t="s">
        <v>166</v>
      </c>
      <c r="C342" s="471">
        <v>775</v>
      </c>
      <c r="D342" s="267">
        <v>16425200</v>
      </c>
      <c r="E342" s="267">
        <v>17914435.56</v>
      </c>
      <c r="F342" s="267">
        <v>17658119.82</v>
      </c>
      <c r="G342" s="292" t="s">
        <v>138</v>
      </c>
      <c r="H342" s="292" t="s">
        <v>201</v>
      </c>
      <c r="I342" s="292" t="s">
        <v>191</v>
      </c>
      <c r="J342" s="292" t="s">
        <v>137</v>
      </c>
      <c r="K342" s="32" t="s">
        <v>136</v>
      </c>
      <c r="L342" s="49">
        <v>8</v>
      </c>
      <c r="M342" s="49">
        <v>8</v>
      </c>
      <c r="N342" s="95">
        <f t="shared" si="28"/>
        <v>0</v>
      </c>
      <c r="O342" s="95">
        <f t="shared" si="29"/>
        <v>0</v>
      </c>
      <c r="P342" s="231"/>
      <c r="Q342" s="84">
        <f t="shared" si="30"/>
        <v>7</v>
      </c>
      <c r="R342" s="33">
        <f t="shared" si="31"/>
        <v>9</v>
      </c>
      <c r="S342" s="257" t="s">
        <v>240</v>
      </c>
    </row>
    <row r="343" spans="1:19" ht="12.75" customHeight="1">
      <c r="A343" s="335"/>
      <c r="B343" s="362"/>
      <c r="C343" s="472"/>
      <c r="D343" s="268"/>
      <c r="E343" s="268"/>
      <c r="F343" s="268"/>
      <c r="G343" s="285"/>
      <c r="H343" s="285"/>
      <c r="I343" s="284"/>
      <c r="J343" s="284"/>
      <c r="K343" s="36" t="s">
        <v>199</v>
      </c>
      <c r="L343" s="39">
        <v>828</v>
      </c>
      <c r="M343" s="39">
        <v>827</v>
      </c>
      <c r="N343" s="85">
        <f t="shared" si="28"/>
        <v>-0.12077294685990125</v>
      </c>
      <c r="O343" s="85">
        <f t="shared" si="29"/>
        <v>1</v>
      </c>
      <c r="P343" s="157"/>
      <c r="Q343" s="39">
        <f t="shared" si="30"/>
        <v>745</v>
      </c>
      <c r="R343" s="39">
        <f t="shared" si="31"/>
        <v>911</v>
      </c>
      <c r="S343" s="256" t="s">
        <v>240</v>
      </c>
    </row>
    <row r="344" spans="1:19" ht="27.75" customHeight="1">
      <c r="A344" s="335"/>
      <c r="B344" s="362"/>
      <c r="C344" s="472"/>
      <c r="D344" s="268"/>
      <c r="E344" s="268"/>
      <c r="F344" s="268"/>
      <c r="G344" s="285"/>
      <c r="H344" s="285"/>
      <c r="I344" s="283" t="s">
        <v>191</v>
      </c>
      <c r="J344" s="283" t="s">
        <v>133</v>
      </c>
      <c r="K344" s="83" t="s">
        <v>136</v>
      </c>
      <c r="L344" s="39">
        <v>188</v>
      </c>
      <c r="M344" s="39">
        <v>185</v>
      </c>
      <c r="N344" s="85"/>
      <c r="O344" s="85"/>
      <c r="P344" s="157"/>
      <c r="Q344" s="39">
        <f>ROUND(L344-(L344*10/100),0)</f>
        <v>169</v>
      </c>
      <c r="R344" s="39">
        <f>ROUND(L344+(L344*10/100),0)</f>
        <v>207</v>
      </c>
      <c r="S344" s="256" t="s">
        <v>240</v>
      </c>
    </row>
    <row r="345" spans="1:19" ht="27" customHeight="1">
      <c r="A345" s="335"/>
      <c r="B345" s="362"/>
      <c r="C345" s="472"/>
      <c r="D345" s="268"/>
      <c r="E345" s="268"/>
      <c r="F345" s="268"/>
      <c r="G345" s="285"/>
      <c r="H345" s="285"/>
      <c r="I345" s="284"/>
      <c r="J345" s="284"/>
      <c r="K345" s="36" t="s">
        <v>199</v>
      </c>
      <c r="L345" s="39">
        <v>22106</v>
      </c>
      <c r="M345" s="39">
        <v>22078</v>
      </c>
      <c r="N345" s="85"/>
      <c r="O345" s="85"/>
      <c r="P345" s="157"/>
      <c r="Q345" s="39">
        <f>ROUND(L345-(L345*10/100),0)</f>
        <v>19895</v>
      </c>
      <c r="R345" s="39">
        <f>ROUND(L345+(L345*10/100),0)</f>
        <v>24317</v>
      </c>
      <c r="S345" s="256" t="s">
        <v>240</v>
      </c>
    </row>
    <row r="346" spans="1:19" ht="12.75" customHeight="1">
      <c r="A346" s="335"/>
      <c r="B346" s="362"/>
      <c r="C346" s="472"/>
      <c r="D346" s="268"/>
      <c r="E346" s="268"/>
      <c r="F346" s="268"/>
      <c r="G346" s="285"/>
      <c r="H346" s="285"/>
      <c r="I346" s="283" t="s">
        <v>132</v>
      </c>
      <c r="J346" s="283" t="s">
        <v>133</v>
      </c>
      <c r="K346" s="83" t="s">
        <v>136</v>
      </c>
      <c r="L346" s="39">
        <v>1</v>
      </c>
      <c r="M346" s="39">
        <v>1</v>
      </c>
      <c r="N346" s="85">
        <f t="shared" si="28"/>
        <v>0</v>
      </c>
      <c r="O346" s="85">
        <f t="shared" si="29"/>
        <v>0</v>
      </c>
      <c r="P346" s="157"/>
      <c r="Q346" s="39">
        <f t="shared" si="30"/>
        <v>1</v>
      </c>
      <c r="R346" s="39">
        <f t="shared" si="31"/>
        <v>1</v>
      </c>
      <c r="S346" s="256" t="s">
        <v>240</v>
      </c>
    </row>
    <row r="347" spans="1:19" ht="12.75" customHeight="1">
      <c r="A347" s="335"/>
      <c r="B347" s="362"/>
      <c r="C347" s="472"/>
      <c r="D347" s="268"/>
      <c r="E347" s="268"/>
      <c r="F347" s="268"/>
      <c r="G347" s="285"/>
      <c r="H347" s="285"/>
      <c r="I347" s="284"/>
      <c r="J347" s="284"/>
      <c r="K347" s="36" t="s">
        <v>199</v>
      </c>
      <c r="L347" s="39">
        <v>0</v>
      </c>
      <c r="M347" s="39">
        <v>0</v>
      </c>
      <c r="N347" s="85" t="e">
        <f t="shared" si="28"/>
        <v>#DIV/0!</v>
      </c>
      <c r="O347" s="85">
        <f t="shared" si="29"/>
        <v>0</v>
      </c>
      <c r="P347" s="157"/>
      <c r="Q347" s="39">
        <f t="shared" si="30"/>
        <v>0</v>
      </c>
      <c r="R347" s="39">
        <f t="shared" si="31"/>
        <v>0</v>
      </c>
      <c r="S347" s="256" t="s">
        <v>240</v>
      </c>
    </row>
    <row r="348" spans="1:19" ht="12.75" customHeight="1">
      <c r="A348" s="335"/>
      <c r="B348" s="362"/>
      <c r="C348" s="472"/>
      <c r="D348" s="268"/>
      <c r="E348" s="268"/>
      <c r="F348" s="268"/>
      <c r="G348" s="285"/>
      <c r="H348" s="285"/>
      <c r="I348" s="297" t="s">
        <v>200</v>
      </c>
      <c r="J348" s="298"/>
      <c r="K348" s="27" t="s">
        <v>136</v>
      </c>
      <c r="L348" s="26">
        <f>L342+L346+L344</f>
        <v>197</v>
      </c>
      <c r="M348" s="26">
        <f>M342+M346+M344</f>
        <v>194</v>
      </c>
      <c r="N348" s="85">
        <f t="shared" si="28"/>
        <v>-1.522842639593918</v>
      </c>
      <c r="O348" s="85">
        <f t="shared" si="29"/>
        <v>3</v>
      </c>
      <c r="P348" s="429">
        <f>M349/L349*100</f>
        <v>99.87355018749456</v>
      </c>
      <c r="Q348" s="39">
        <f t="shared" si="30"/>
        <v>177</v>
      </c>
      <c r="R348" s="39">
        <f t="shared" si="31"/>
        <v>217</v>
      </c>
      <c r="S348" s="256" t="s">
        <v>240</v>
      </c>
    </row>
    <row r="349" spans="1:19" ht="12.75" customHeight="1">
      <c r="A349" s="335"/>
      <c r="B349" s="362"/>
      <c r="C349" s="472"/>
      <c r="D349" s="268"/>
      <c r="E349" s="268"/>
      <c r="F349" s="268"/>
      <c r="G349" s="284"/>
      <c r="H349" s="284"/>
      <c r="I349" s="290"/>
      <c r="J349" s="291"/>
      <c r="K349" s="27" t="s">
        <v>199</v>
      </c>
      <c r="L349" s="26">
        <f>L343+L347+L345</f>
        <v>22934</v>
      </c>
      <c r="M349" s="26">
        <f>M343+M347+M345</f>
        <v>22905</v>
      </c>
      <c r="N349" s="85">
        <f t="shared" si="28"/>
        <v>-0.12644981250544163</v>
      </c>
      <c r="O349" s="85">
        <f t="shared" si="29"/>
        <v>29</v>
      </c>
      <c r="P349" s="433"/>
      <c r="Q349" s="39">
        <f t="shared" si="30"/>
        <v>20641</v>
      </c>
      <c r="R349" s="39">
        <f t="shared" si="31"/>
        <v>25227</v>
      </c>
      <c r="S349" s="256" t="s">
        <v>240</v>
      </c>
    </row>
    <row r="350" spans="1:19" ht="12.75" customHeight="1">
      <c r="A350" s="335"/>
      <c r="B350" s="362"/>
      <c r="C350" s="472"/>
      <c r="D350" s="268"/>
      <c r="E350" s="268"/>
      <c r="F350" s="268"/>
      <c r="G350" s="301" t="s">
        <v>134</v>
      </c>
      <c r="H350" s="383" t="s">
        <v>201</v>
      </c>
      <c r="I350" s="301" t="s">
        <v>72</v>
      </c>
      <c r="J350" s="301" t="s">
        <v>137</v>
      </c>
      <c r="K350" s="118" t="s">
        <v>136</v>
      </c>
      <c r="L350" s="119">
        <v>8</v>
      </c>
      <c r="M350" s="119">
        <v>8</v>
      </c>
      <c r="N350" s="128">
        <f t="shared" si="28"/>
        <v>0</v>
      </c>
      <c r="O350" s="128">
        <f t="shared" si="29"/>
        <v>0</v>
      </c>
      <c r="P350" s="229"/>
      <c r="Q350" s="60">
        <f t="shared" si="30"/>
        <v>7</v>
      </c>
      <c r="R350" s="60">
        <f t="shared" si="31"/>
        <v>9</v>
      </c>
      <c r="S350" s="262" t="s">
        <v>240</v>
      </c>
    </row>
    <row r="351" spans="1:19" ht="12.75" customHeight="1">
      <c r="A351" s="335"/>
      <c r="B351" s="362"/>
      <c r="C351" s="472"/>
      <c r="D351" s="268"/>
      <c r="E351" s="268"/>
      <c r="F351" s="268"/>
      <c r="G351" s="301"/>
      <c r="H351" s="384"/>
      <c r="I351" s="302"/>
      <c r="J351" s="302"/>
      <c r="K351" s="61" t="s">
        <v>199</v>
      </c>
      <c r="L351" s="60">
        <v>828</v>
      </c>
      <c r="M351" s="60">
        <v>827</v>
      </c>
      <c r="N351" s="128">
        <f aca="true" t="shared" si="32" ref="N351:N440">M351/L351*100-100</f>
        <v>-0.12077294685990125</v>
      </c>
      <c r="O351" s="128">
        <f t="shared" si="29"/>
        <v>1</v>
      </c>
      <c r="P351" s="229"/>
      <c r="Q351" s="60">
        <f t="shared" si="30"/>
        <v>745</v>
      </c>
      <c r="R351" s="60">
        <f t="shared" si="31"/>
        <v>911</v>
      </c>
      <c r="S351" s="262" t="s">
        <v>240</v>
      </c>
    </row>
    <row r="352" spans="1:19" ht="12.75" customHeight="1">
      <c r="A352" s="335"/>
      <c r="B352" s="362"/>
      <c r="C352" s="472"/>
      <c r="D352" s="268"/>
      <c r="E352" s="268"/>
      <c r="F352" s="268"/>
      <c r="G352" s="301"/>
      <c r="H352" s="384"/>
      <c r="I352" s="304" t="s">
        <v>72</v>
      </c>
      <c r="J352" s="301" t="s">
        <v>133</v>
      </c>
      <c r="K352" s="118" t="s">
        <v>136</v>
      </c>
      <c r="L352" s="60">
        <v>188</v>
      </c>
      <c r="M352" s="60">
        <v>185</v>
      </c>
      <c r="N352" s="128">
        <f t="shared" si="32"/>
        <v>-1.5957446808510696</v>
      </c>
      <c r="O352" s="128">
        <f t="shared" si="29"/>
        <v>3</v>
      </c>
      <c r="P352" s="229"/>
      <c r="Q352" s="60">
        <f t="shared" si="30"/>
        <v>169</v>
      </c>
      <c r="R352" s="60">
        <f t="shared" si="31"/>
        <v>207</v>
      </c>
      <c r="S352" s="262" t="s">
        <v>240</v>
      </c>
    </row>
    <row r="353" spans="1:19" ht="12.75" customHeight="1">
      <c r="A353" s="335"/>
      <c r="B353" s="362"/>
      <c r="C353" s="472"/>
      <c r="D353" s="268"/>
      <c r="E353" s="268"/>
      <c r="F353" s="268"/>
      <c r="G353" s="301"/>
      <c r="H353" s="384"/>
      <c r="I353" s="302"/>
      <c r="J353" s="302"/>
      <c r="K353" s="61" t="s">
        <v>199</v>
      </c>
      <c r="L353" s="60">
        <v>22106</v>
      </c>
      <c r="M353" s="60">
        <v>22078</v>
      </c>
      <c r="N353" s="128">
        <f t="shared" si="32"/>
        <v>-0.12666244458517895</v>
      </c>
      <c r="O353" s="128">
        <f t="shared" si="29"/>
        <v>28</v>
      </c>
      <c r="P353" s="229"/>
      <c r="Q353" s="60">
        <f t="shared" si="30"/>
        <v>19895</v>
      </c>
      <c r="R353" s="60">
        <f t="shared" si="31"/>
        <v>24317</v>
      </c>
      <c r="S353" s="262" t="s">
        <v>240</v>
      </c>
    </row>
    <row r="354" spans="1:19" ht="12.75" customHeight="1">
      <c r="A354" s="335"/>
      <c r="B354" s="362"/>
      <c r="C354" s="472"/>
      <c r="D354" s="268"/>
      <c r="E354" s="268"/>
      <c r="F354" s="268"/>
      <c r="G354" s="301"/>
      <c r="H354" s="384"/>
      <c r="I354" s="304" t="s">
        <v>132</v>
      </c>
      <c r="J354" s="304" t="s">
        <v>133</v>
      </c>
      <c r="K354" s="61" t="s">
        <v>136</v>
      </c>
      <c r="L354" s="60">
        <v>1</v>
      </c>
      <c r="M354" s="60">
        <v>1</v>
      </c>
      <c r="N354" s="128">
        <f t="shared" si="32"/>
        <v>0</v>
      </c>
      <c r="O354" s="128">
        <f t="shared" si="29"/>
        <v>0</v>
      </c>
      <c r="P354" s="229"/>
      <c r="Q354" s="60">
        <f t="shared" si="30"/>
        <v>1</v>
      </c>
      <c r="R354" s="60">
        <f t="shared" si="31"/>
        <v>1</v>
      </c>
      <c r="S354" s="262" t="s">
        <v>240</v>
      </c>
    </row>
    <row r="355" spans="1:19" ht="12.75" customHeight="1">
      <c r="A355" s="335"/>
      <c r="B355" s="362"/>
      <c r="C355" s="472"/>
      <c r="D355" s="268"/>
      <c r="E355" s="268"/>
      <c r="F355" s="268"/>
      <c r="G355" s="301"/>
      <c r="H355" s="384"/>
      <c r="I355" s="302"/>
      <c r="J355" s="302"/>
      <c r="K355" s="61" t="s">
        <v>199</v>
      </c>
      <c r="L355" s="39">
        <v>0</v>
      </c>
      <c r="M355" s="39">
        <v>0</v>
      </c>
      <c r="N355" s="128" t="e">
        <f t="shared" si="32"/>
        <v>#DIV/0!</v>
      </c>
      <c r="O355" s="128">
        <f t="shared" si="29"/>
        <v>0</v>
      </c>
      <c r="P355" s="229"/>
      <c r="Q355" s="60">
        <f t="shared" si="30"/>
        <v>0</v>
      </c>
      <c r="R355" s="60">
        <f t="shared" si="31"/>
        <v>0</v>
      </c>
      <c r="S355" s="262" t="s">
        <v>240</v>
      </c>
    </row>
    <row r="356" spans="1:19" ht="12.75" customHeight="1">
      <c r="A356" s="335"/>
      <c r="B356" s="362"/>
      <c r="C356" s="472"/>
      <c r="D356" s="268"/>
      <c r="E356" s="268"/>
      <c r="F356" s="268"/>
      <c r="G356" s="301"/>
      <c r="H356" s="384"/>
      <c r="I356" s="377" t="s">
        <v>200</v>
      </c>
      <c r="J356" s="378"/>
      <c r="K356" s="122" t="s">
        <v>136</v>
      </c>
      <c r="L356" s="123">
        <f>L350+L352+L354</f>
        <v>197</v>
      </c>
      <c r="M356" s="123">
        <f>M350+M352+M354</f>
        <v>194</v>
      </c>
      <c r="N356" s="128">
        <f t="shared" si="32"/>
        <v>-1.522842639593918</v>
      </c>
      <c r="O356" s="128">
        <f t="shared" si="29"/>
        <v>3</v>
      </c>
      <c r="P356" s="427">
        <f>M357/L357*100</f>
        <v>99.87355018749456</v>
      </c>
      <c r="Q356" s="60">
        <f t="shared" si="30"/>
        <v>177</v>
      </c>
      <c r="R356" s="60">
        <f t="shared" si="31"/>
        <v>217</v>
      </c>
      <c r="S356" s="262" t="s">
        <v>240</v>
      </c>
    </row>
    <row r="357" spans="1:19" ht="19.5" customHeight="1" thickBot="1">
      <c r="A357" s="336"/>
      <c r="B357" s="363"/>
      <c r="C357" s="473"/>
      <c r="D357" s="269"/>
      <c r="E357" s="269"/>
      <c r="F357" s="269"/>
      <c r="G357" s="386"/>
      <c r="H357" s="385"/>
      <c r="I357" s="387"/>
      <c r="J357" s="388"/>
      <c r="K357" s="131" t="s">
        <v>199</v>
      </c>
      <c r="L357" s="132">
        <f>L351+L353+L355</f>
        <v>22934</v>
      </c>
      <c r="M357" s="132">
        <f>M351+M353+M355</f>
        <v>22905</v>
      </c>
      <c r="N357" s="133">
        <f t="shared" si="32"/>
        <v>-0.12644981250544163</v>
      </c>
      <c r="O357" s="133">
        <f t="shared" si="29"/>
        <v>29</v>
      </c>
      <c r="P357" s="434"/>
      <c r="Q357" s="125">
        <f t="shared" si="30"/>
        <v>20641</v>
      </c>
      <c r="R357" s="125">
        <f t="shared" si="31"/>
        <v>25227</v>
      </c>
      <c r="S357" s="263" t="s">
        <v>240</v>
      </c>
    </row>
    <row r="358" spans="1:19" ht="33" customHeight="1">
      <c r="A358" s="335">
        <v>31</v>
      </c>
      <c r="B358" s="362" t="s">
        <v>165</v>
      </c>
      <c r="C358" s="468">
        <v>775</v>
      </c>
      <c r="D358" s="267">
        <v>29160500</v>
      </c>
      <c r="E358" s="267">
        <v>31970207.15</v>
      </c>
      <c r="F358" s="267">
        <v>31104045.86</v>
      </c>
      <c r="G358" s="285" t="s">
        <v>84</v>
      </c>
      <c r="H358" s="82" t="s">
        <v>201</v>
      </c>
      <c r="I358" s="285" t="s">
        <v>191</v>
      </c>
      <c r="J358" s="285" t="s">
        <v>133</v>
      </c>
      <c r="K358" s="83" t="s">
        <v>136</v>
      </c>
      <c r="L358" s="89">
        <v>344</v>
      </c>
      <c r="M358" s="89">
        <v>334</v>
      </c>
      <c r="N358" s="85"/>
      <c r="O358" s="85"/>
      <c r="P358" s="157"/>
      <c r="Q358" s="84">
        <f>ROUND(L358-(L358*10/100),0)</f>
        <v>310</v>
      </c>
      <c r="R358" s="39">
        <f>ROUND(L358+(L358*10/100),0)</f>
        <v>378</v>
      </c>
      <c r="S358" s="256" t="s">
        <v>240</v>
      </c>
    </row>
    <row r="359" spans="1:19" ht="25.5" customHeight="1">
      <c r="A359" s="335"/>
      <c r="B359" s="362"/>
      <c r="C359" s="469"/>
      <c r="D359" s="268"/>
      <c r="E359" s="268"/>
      <c r="F359" s="268"/>
      <c r="G359" s="285"/>
      <c r="H359" s="82"/>
      <c r="I359" s="284"/>
      <c r="J359" s="284"/>
      <c r="K359" s="36" t="s">
        <v>199</v>
      </c>
      <c r="L359" s="39">
        <v>41059</v>
      </c>
      <c r="M359" s="39">
        <v>41059</v>
      </c>
      <c r="N359" s="85"/>
      <c r="O359" s="85"/>
      <c r="P359" s="157"/>
      <c r="Q359" s="39">
        <f>ROUND(L359-(L359*10/100),0)</f>
        <v>36953</v>
      </c>
      <c r="R359" s="39">
        <f>ROUND(L359+(L359*10/100),0)</f>
        <v>45165</v>
      </c>
      <c r="S359" s="256" t="s">
        <v>240</v>
      </c>
    </row>
    <row r="360" spans="1:19" ht="12.75" customHeight="1">
      <c r="A360" s="335"/>
      <c r="B360" s="362"/>
      <c r="C360" s="469"/>
      <c r="D360" s="268"/>
      <c r="E360" s="268"/>
      <c r="F360" s="268"/>
      <c r="G360" s="285"/>
      <c r="H360" s="283" t="s">
        <v>218</v>
      </c>
      <c r="I360" s="283" t="s">
        <v>132</v>
      </c>
      <c r="J360" s="283" t="s">
        <v>133</v>
      </c>
      <c r="K360" s="83" t="s">
        <v>136</v>
      </c>
      <c r="L360" s="39">
        <v>1</v>
      </c>
      <c r="M360" s="39">
        <v>1</v>
      </c>
      <c r="N360" s="85">
        <f t="shared" si="32"/>
        <v>0</v>
      </c>
      <c r="O360" s="85">
        <f t="shared" si="29"/>
        <v>0</v>
      </c>
      <c r="P360" s="157"/>
      <c r="Q360" s="39">
        <f t="shared" si="30"/>
        <v>1</v>
      </c>
      <c r="R360" s="39">
        <f t="shared" si="31"/>
        <v>1</v>
      </c>
      <c r="S360" s="256" t="s">
        <v>240</v>
      </c>
    </row>
    <row r="361" spans="1:19" ht="12.75" customHeight="1">
      <c r="A361" s="335"/>
      <c r="B361" s="362"/>
      <c r="C361" s="469"/>
      <c r="D361" s="268"/>
      <c r="E361" s="268"/>
      <c r="F361" s="268"/>
      <c r="G361" s="285"/>
      <c r="H361" s="285"/>
      <c r="I361" s="284"/>
      <c r="J361" s="284"/>
      <c r="K361" s="36" t="s">
        <v>199</v>
      </c>
      <c r="L361" s="39">
        <v>5</v>
      </c>
      <c r="M361" s="39">
        <v>5</v>
      </c>
      <c r="N361" s="85">
        <f t="shared" si="32"/>
        <v>0</v>
      </c>
      <c r="O361" s="85">
        <f t="shared" si="29"/>
        <v>0</v>
      </c>
      <c r="P361" s="157"/>
      <c r="Q361" s="39">
        <f t="shared" si="30"/>
        <v>5</v>
      </c>
      <c r="R361" s="39">
        <f t="shared" si="31"/>
        <v>6</v>
      </c>
      <c r="S361" s="256" t="s">
        <v>240</v>
      </c>
    </row>
    <row r="362" spans="1:19" ht="12.75" customHeight="1">
      <c r="A362" s="335"/>
      <c r="B362" s="362"/>
      <c r="C362" s="469"/>
      <c r="D362" s="268"/>
      <c r="E362" s="268"/>
      <c r="F362" s="268"/>
      <c r="G362" s="285"/>
      <c r="H362" s="82"/>
      <c r="I362" s="297" t="s">
        <v>200</v>
      </c>
      <c r="J362" s="298"/>
      <c r="K362" s="27" t="s">
        <v>136</v>
      </c>
      <c r="L362" s="26">
        <f>L358+L360</f>
        <v>345</v>
      </c>
      <c r="M362" s="26">
        <f>M358+M360</f>
        <v>335</v>
      </c>
      <c r="N362" s="85">
        <f t="shared" si="32"/>
        <v>-2.898550724637687</v>
      </c>
      <c r="O362" s="85">
        <f t="shared" si="29"/>
        <v>10</v>
      </c>
      <c r="P362" s="429">
        <f>M363/L363*100</f>
        <v>100</v>
      </c>
      <c r="Q362" s="39">
        <f t="shared" si="30"/>
        <v>311</v>
      </c>
      <c r="R362" s="39">
        <f t="shared" si="31"/>
        <v>380</v>
      </c>
      <c r="S362" s="256" t="s">
        <v>240</v>
      </c>
    </row>
    <row r="363" spans="1:19" ht="12.75" customHeight="1">
      <c r="A363" s="335"/>
      <c r="B363" s="362"/>
      <c r="C363" s="469"/>
      <c r="D363" s="268"/>
      <c r="E363" s="268"/>
      <c r="F363" s="268"/>
      <c r="G363" s="284"/>
      <c r="H363" s="89"/>
      <c r="I363" s="290"/>
      <c r="J363" s="291"/>
      <c r="K363" s="27" t="s">
        <v>199</v>
      </c>
      <c r="L363" s="26">
        <f>L359+L361</f>
        <v>41064</v>
      </c>
      <c r="M363" s="26">
        <f>M359+M361</f>
        <v>41064</v>
      </c>
      <c r="N363" s="85">
        <f t="shared" si="32"/>
        <v>0</v>
      </c>
      <c r="O363" s="85">
        <f t="shared" si="29"/>
        <v>0</v>
      </c>
      <c r="P363" s="433"/>
      <c r="Q363" s="39">
        <f t="shared" si="30"/>
        <v>36958</v>
      </c>
      <c r="R363" s="39">
        <f t="shared" si="31"/>
        <v>45170</v>
      </c>
      <c r="S363" s="256" t="s">
        <v>240</v>
      </c>
    </row>
    <row r="364" spans="1:19" ht="12.75" customHeight="1">
      <c r="A364" s="335"/>
      <c r="B364" s="362"/>
      <c r="C364" s="469"/>
      <c r="D364" s="268"/>
      <c r="E364" s="268"/>
      <c r="F364" s="268"/>
      <c r="G364" s="46" t="s">
        <v>134</v>
      </c>
      <c r="H364" s="293" t="s">
        <v>201</v>
      </c>
      <c r="I364" s="285" t="s">
        <v>72</v>
      </c>
      <c r="J364" s="285" t="s">
        <v>133</v>
      </c>
      <c r="K364" s="83" t="s">
        <v>136</v>
      </c>
      <c r="L364" s="89">
        <v>344</v>
      </c>
      <c r="M364" s="89">
        <v>334</v>
      </c>
      <c r="N364" s="85">
        <f t="shared" si="32"/>
        <v>-2.9069767441860535</v>
      </c>
      <c r="O364" s="85">
        <f t="shared" si="29"/>
        <v>10</v>
      </c>
      <c r="P364" s="157"/>
      <c r="Q364" s="39">
        <f t="shared" si="30"/>
        <v>310</v>
      </c>
      <c r="R364" s="39">
        <f t="shared" si="31"/>
        <v>378</v>
      </c>
      <c r="S364" s="256" t="s">
        <v>240</v>
      </c>
    </row>
    <row r="365" spans="1:19" ht="12.75" customHeight="1">
      <c r="A365" s="335"/>
      <c r="B365" s="362"/>
      <c r="C365" s="469"/>
      <c r="D365" s="268"/>
      <c r="E365" s="268"/>
      <c r="F365" s="268"/>
      <c r="G365" s="82"/>
      <c r="H365" s="294"/>
      <c r="I365" s="284"/>
      <c r="J365" s="284"/>
      <c r="K365" s="36" t="s">
        <v>199</v>
      </c>
      <c r="L365" s="39">
        <v>41059</v>
      </c>
      <c r="M365" s="39">
        <v>41059</v>
      </c>
      <c r="N365" s="85">
        <f t="shared" si="32"/>
        <v>0</v>
      </c>
      <c r="O365" s="85">
        <f t="shared" si="29"/>
        <v>0</v>
      </c>
      <c r="P365" s="157"/>
      <c r="Q365" s="39">
        <f t="shared" si="30"/>
        <v>36953</v>
      </c>
      <c r="R365" s="39">
        <f t="shared" si="31"/>
        <v>45165</v>
      </c>
      <c r="S365" s="256" t="s">
        <v>240</v>
      </c>
    </row>
    <row r="366" spans="1:19" ht="12.75" customHeight="1">
      <c r="A366" s="335"/>
      <c r="B366" s="362"/>
      <c r="C366" s="469"/>
      <c r="D366" s="268"/>
      <c r="E366" s="268"/>
      <c r="F366" s="268"/>
      <c r="G366" s="82"/>
      <c r="H366" s="294"/>
      <c r="I366" s="283" t="s">
        <v>132</v>
      </c>
      <c r="J366" s="285" t="s">
        <v>133</v>
      </c>
      <c r="K366" s="36" t="s">
        <v>136</v>
      </c>
      <c r="L366" s="89">
        <v>1</v>
      </c>
      <c r="M366" s="89">
        <v>1</v>
      </c>
      <c r="N366" s="85">
        <f t="shared" si="32"/>
        <v>0</v>
      </c>
      <c r="O366" s="85">
        <f t="shared" si="29"/>
        <v>0</v>
      </c>
      <c r="P366" s="157"/>
      <c r="Q366" s="39">
        <f t="shared" si="30"/>
        <v>1</v>
      </c>
      <c r="R366" s="39">
        <f t="shared" si="31"/>
        <v>1</v>
      </c>
      <c r="S366" s="256" t="s">
        <v>240</v>
      </c>
    </row>
    <row r="367" spans="1:19" ht="12.75" customHeight="1">
      <c r="A367" s="335"/>
      <c r="B367" s="362"/>
      <c r="C367" s="469"/>
      <c r="D367" s="268"/>
      <c r="E367" s="268"/>
      <c r="F367" s="268"/>
      <c r="G367" s="82"/>
      <c r="H367" s="294"/>
      <c r="I367" s="284"/>
      <c r="J367" s="284"/>
      <c r="K367" s="36" t="s">
        <v>199</v>
      </c>
      <c r="L367" s="89">
        <v>5</v>
      </c>
      <c r="M367" s="89">
        <v>5</v>
      </c>
      <c r="N367" s="85">
        <f t="shared" si="32"/>
        <v>0</v>
      </c>
      <c r="O367" s="85">
        <f t="shared" si="29"/>
        <v>0</v>
      </c>
      <c r="P367" s="157"/>
      <c r="Q367" s="39">
        <f t="shared" si="30"/>
        <v>5</v>
      </c>
      <c r="R367" s="39">
        <f t="shared" si="31"/>
        <v>6</v>
      </c>
      <c r="S367" s="256" t="s">
        <v>240</v>
      </c>
    </row>
    <row r="368" spans="1:19" ht="12.75" customHeight="1">
      <c r="A368" s="335"/>
      <c r="B368" s="362"/>
      <c r="C368" s="469"/>
      <c r="D368" s="268"/>
      <c r="E368" s="268"/>
      <c r="F368" s="268"/>
      <c r="G368" s="82"/>
      <c r="H368" s="294"/>
      <c r="I368" s="288" t="s">
        <v>200</v>
      </c>
      <c r="J368" s="289"/>
      <c r="K368" s="27" t="s">
        <v>136</v>
      </c>
      <c r="L368" s="26">
        <f>L364+L366</f>
        <v>345</v>
      </c>
      <c r="M368" s="26">
        <f>M364+M366</f>
        <v>335</v>
      </c>
      <c r="N368" s="85">
        <f t="shared" si="32"/>
        <v>-2.898550724637687</v>
      </c>
      <c r="O368" s="85">
        <f t="shared" si="29"/>
        <v>10</v>
      </c>
      <c r="P368" s="429">
        <f>M369/L369*100</f>
        <v>100</v>
      </c>
      <c r="Q368" s="39">
        <f t="shared" si="30"/>
        <v>311</v>
      </c>
      <c r="R368" s="39">
        <f t="shared" si="31"/>
        <v>380</v>
      </c>
      <c r="S368" s="256" t="s">
        <v>240</v>
      </c>
    </row>
    <row r="369" spans="1:19" ht="13.5" customHeight="1" thickBot="1">
      <c r="A369" s="336"/>
      <c r="B369" s="363"/>
      <c r="C369" s="470"/>
      <c r="D369" s="269"/>
      <c r="E369" s="269"/>
      <c r="F369" s="269"/>
      <c r="G369" s="92"/>
      <c r="H369" s="303"/>
      <c r="I369" s="299"/>
      <c r="J369" s="300"/>
      <c r="K369" s="28" t="s">
        <v>199</v>
      </c>
      <c r="L369" s="141">
        <f>L365+L367</f>
        <v>41064</v>
      </c>
      <c r="M369" s="141">
        <f>M365+M367</f>
        <v>41064</v>
      </c>
      <c r="N369" s="93">
        <f t="shared" si="32"/>
        <v>0</v>
      </c>
      <c r="O369" s="93">
        <f t="shared" si="29"/>
        <v>0</v>
      </c>
      <c r="P369" s="433"/>
      <c r="Q369" s="73">
        <f t="shared" si="30"/>
        <v>36958</v>
      </c>
      <c r="R369" s="73">
        <f t="shared" si="31"/>
        <v>45170</v>
      </c>
      <c r="S369" s="259" t="s">
        <v>240</v>
      </c>
    </row>
    <row r="370" spans="1:19" ht="30" customHeight="1">
      <c r="A370" s="334">
        <v>32</v>
      </c>
      <c r="B370" s="361" t="s">
        <v>164</v>
      </c>
      <c r="C370" s="468">
        <v>775</v>
      </c>
      <c r="D370" s="267">
        <v>38511800</v>
      </c>
      <c r="E370" s="267">
        <v>37803270.9</v>
      </c>
      <c r="F370" s="267">
        <v>37131960.46</v>
      </c>
      <c r="G370" s="292" t="s">
        <v>215</v>
      </c>
      <c r="H370" s="292" t="s">
        <v>214</v>
      </c>
      <c r="I370" s="292" t="s">
        <v>191</v>
      </c>
      <c r="J370" s="292" t="s">
        <v>137</v>
      </c>
      <c r="K370" s="32" t="s">
        <v>136</v>
      </c>
      <c r="L370" s="49">
        <v>10</v>
      </c>
      <c r="M370" s="49">
        <v>10</v>
      </c>
      <c r="N370" s="95">
        <f t="shared" si="32"/>
        <v>0</v>
      </c>
      <c r="O370" s="95">
        <f t="shared" si="29"/>
        <v>0</v>
      </c>
      <c r="P370" s="231"/>
      <c r="Q370" s="84">
        <f t="shared" si="30"/>
        <v>9</v>
      </c>
      <c r="R370" s="33">
        <f t="shared" si="31"/>
        <v>11</v>
      </c>
      <c r="S370" s="257" t="s">
        <v>240</v>
      </c>
    </row>
    <row r="371" spans="1:19" ht="27" customHeight="1">
      <c r="A371" s="335"/>
      <c r="B371" s="362"/>
      <c r="C371" s="469"/>
      <c r="D371" s="268"/>
      <c r="E371" s="268"/>
      <c r="F371" s="268"/>
      <c r="G371" s="285"/>
      <c r="H371" s="284"/>
      <c r="I371" s="284"/>
      <c r="J371" s="284"/>
      <c r="K371" s="36" t="s">
        <v>199</v>
      </c>
      <c r="L371" s="39">
        <v>1332</v>
      </c>
      <c r="M371" s="39">
        <v>1332</v>
      </c>
      <c r="N371" s="85">
        <f t="shared" si="32"/>
        <v>0</v>
      </c>
      <c r="O371" s="85">
        <f t="shared" si="29"/>
        <v>0</v>
      </c>
      <c r="P371" s="157"/>
      <c r="Q371" s="39">
        <f t="shared" si="30"/>
        <v>1199</v>
      </c>
      <c r="R371" s="39">
        <f t="shared" si="31"/>
        <v>1465</v>
      </c>
      <c r="S371" s="256" t="s">
        <v>240</v>
      </c>
    </row>
    <row r="372" spans="1:19" ht="30" customHeight="1">
      <c r="A372" s="335"/>
      <c r="B372" s="362"/>
      <c r="C372" s="469"/>
      <c r="D372" s="268"/>
      <c r="E372" s="268"/>
      <c r="F372" s="268"/>
      <c r="G372" s="285"/>
      <c r="H372" s="283" t="s">
        <v>201</v>
      </c>
      <c r="I372" s="285" t="s">
        <v>191</v>
      </c>
      <c r="J372" s="285" t="s">
        <v>137</v>
      </c>
      <c r="K372" s="83" t="s">
        <v>136</v>
      </c>
      <c r="L372" s="39">
        <v>104</v>
      </c>
      <c r="M372" s="39">
        <v>101</v>
      </c>
      <c r="N372" s="85"/>
      <c r="O372" s="85"/>
      <c r="P372" s="157"/>
      <c r="Q372" s="39">
        <f aca="true" t="shared" si="33" ref="Q372:Q377">ROUND(L372-(L372*10/100),0)</f>
        <v>94</v>
      </c>
      <c r="R372" s="39">
        <f aca="true" t="shared" si="34" ref="R372:R377">ROUND(L372+(L372*10/100),0)</f>
        <v>114</v>
      </c>
      <c r="S372" s="256" t="s">
        <v>240</v>
      </c>
    </row>
    <row r="373" spans="1:19" ht="24.75" customHeight="1">
      <c r="A373" s="335"/>
      <c r="B373" s="362"/>
      <c r="C373" s="469"/>
      <c r="D373" s="268"/>
      <c r="E373" s="268"/>
      <c r="F373" s="268"/>
      <c r="G373" s="285"/>
      <c r="H373" s="285"/>
      <c r="I373" s="284"/>
      <c r="J373" s="284"/>
      <c r="K373" s="36" t="s">
        <v>199</v>
      </c>
      <c r="L373" s="39">
        <v>9848</v>
      </c>
      <c r="M373" s="39">
        <v>9848</v>
      </c>
      <c r="N373" s="85"/>
      <c r="O373" s="85"/>
      <c r="P373" s="157"/>
      <c r="Q373" s="39">
        <f t="shared" si="33"/>
        <v>8863</v>
      </c>
      <c r="R373" s="39">
        <f t="shared" si="34"/>
        <v>10833</v>
      </c>
      <c r="S373" s="256" t="s">
        <v>240</v>
      </c>
    </row>
    <row r="374" spans="1:19" ht="12.75" customHeight="1">
      <c r="A374" s="335"/>
      <c r="B374" s="362"/>
      <c r="C374" s="469"/>
      <c r="D374" s="268"/>
      <c r="E374" s="268"/>
      <c r="F374" s="268"/>
      <c r="G374" s="285"/>
      <c r="H374" s="285"/>
      <c r="I374" s="283" t="s">
        <v>132</v>
      </c>
      <c r="J374" s="285" t="s">
        <v>137</v>
      </c>
      <c r="K374" s="83" t="s">
        <v>136</v>
      </c>
      <c r="L374" s="39">
        <v>1</v>
      </c>
      <c r="M374" s="39">
        <v>1</v>
      </c>
      <c r="N374" s="85"/>
      <c r="O374" s="85"/>
      <c r="P374" s="157"/>
      <c r="Q374" s="39">
        <f t="shared" si="33"/>
        <v>1</v>
      </c>
      <c r="R374" s="39">
        <f t="shared" si="34"/>
        <v>1</v>
      </c>
      <c r="S374" s="256" t="s">
        <v>240</v>
      </c>
    </row>
    <row r="375" spans="1:19" ht="12.75" customHeight="1">
      <c r="A375" s="335"/>
      <c r="B375" s="362"/>
      <c r="C375" s="469"/>
      <c r="D375" s="268"/>
      <c r="E375" s="268"/>
      <c r="F375" s="268"/>
      <c r="G375" s="285"/>
      <c r="H375" s="284"/>
      <c r="I375" s="284"/>
      <c r="J375" s="284"/>
      <c r="K375" s="36" t="s">
        <v>199</v>
      </c>
      <c r="L375" s="39">
        <v>39</v>
      </c>
      <c r="M375" s="39">
        <v>39</v>
      </c>
      <c r="N375" s="85"/>
      <c r="O375" s="85"/>
      <c r="P375" s="157"/>
      <c r="Q375" s="39">
        <f t="shared" si="33"/>
        <v>35</v>
      </c>
      <c r="R375" s="39">
        <f t="shared" si="34"/>
        <v>43</v>
      </c>
      <c r="S375" s="256" t="s">
        <v>240</v>
      </c>
    </row>
    <row r="376" spans="1:19" ht="12.75" customHeight="1">
      <c r="A376" s="335"/>
      <c r="B376" s="362"/>
      <c r="C376" s="469"/>
      <c r="D376" s="268"/>
      <c r="E376" s="268"/>
      <c r="F376" s="268"/>
      <c r="G376" s="285"/>
      <c r="H376" s="283" t="s">
        <v>201</v>
      </c>
      <c r="I376" s="285" t="s">
        <v>191</v>
      </c>
      <c r="J376" s="283" t="s">
        <v>133</v>
      </c>
      <c r="K376" s="83" t="s">
        <v>136</v>
      </c>
      <c r="L376" s="39">
        <v>236</v>
      </c>
      <c r="M376" s="39">
        <v>237</v>
      </c>
      <c r="N376" s="85"/>
      <c r="O376" s="85"/>
      <c r="P376" s="232"/>
      <c r="Q376" s="39">
        <f t="shared" si="33"/>
        <v>212</v>
      </c>
      <c r="R376" s="39">
        <f t="shared" si="34"/>
        <v>260</v>
      </c>
      <c r="S376" s="256" t="s">
        <v>240</v>
      </c>
    </row>
    <row r="377" spans="1:19" ht="12.75" customHeight="1">
      <c r="A377" s="335"/>
      <c r="B377" s="362"/>
      <c r="C377" s="469"/>
      <c r="D377" s="268"/>
      <c r="E377" s="268"/>
      <c r="F377" s="268"/>
      <c r="G377" s="285"/>
      <c r="H377" s="285"/>
      <c r="I377" s="284"/>
      <c r="J377" s="284"/>
      <c r="K377" s="36" t="s">
        <v>199</v>
      </c>
      <c r="L377" s="39">
        <v>31984</v>
      </c>
      <c r="M377" s="39">
        <v>31984</v>
      </c>
      <c r="N377" s="85"/>
      <c r="O377" s="85"/>
      <c r="P377" s="232"/>
      <c r="Q377" s="39">
        <f t="shared" si="33"/>
        <v>28786</v>
      </c>
      <c r="R377" s="39">
        <f t="shared" si="34"/>
        <v>35182</v>
      </c>
      <c r="S377" s="256" t="s">
        <v>240</v>
      </c>
    </row>
    <row r="378" spans="1:19" ht="12.75" customHeight="1">
      <c r="A378" s="335"/>
      <c r="B378" s="362"/>
      <c r="C378" s="469"/>
      <c r="D378" s="268"/>
      <c r="E378" s="268"/>
      <c r="F378" s="268"/>
      <c r="G378" s="285"/>
      <c r="H378" s="285"/>
      <c r="I378" s="283" t="s">
        <v>132</v>
      </c>
      <c r="J378" s="283" t="s">
        <v>133</v>
      </c>
      <c r="K378" s="83" t="s">
        <v>136</v>
      </c>
      <c r="L378" s="39">
        <v>1</v>
      </c>
      <c r="M378" s="39">
        <v>1</v>
      </c>
      <c r="N378" s="85">
        <f t="shared" si="32"/>
        <v>0</v>
      </c>
      <c r="O378" s="85">
        <f t="shared" si="29"/>
        <v>0</v>
      </c>
      <c r="P378" s="232"/>
      <c r="Q378" s="39">
        <f t="shared" si="30"/>
        <v>1</v>
      </c>
      <c r="R378" s="39">
        <f t="shared" si="31"/>
        <v>1</v>
      </c>
      <c r="S378" s="256" t="s">
        <v>240</v>
      </c>
    </row>
    <row r="379" spans="1:19" ht="12.75" customHeight="1">
      <c r="A379" s="335"/>
      <c r="B379" s="362"/>
      <c r="C379" s="469"/>
      <c r="D379" s="268"/>
      <c r="E379" s="268"/>
      <c r="F379" s="268"/>
      <c r="G379" s="285"/>
      <c r="H379" s="285"/>
      <c r="I379" s="284"/>
      <c r="J379" s="284"/>
      <c r="K379" s="36" t="s">
        <v>199</v>
      </c>
      <c r="L379" s="39">
        <v>47</v>
      </c>
      <c r="M379" s="39">
        <v>47</v>
      </c>
      <c r="N379" s="85">
        <f t="shared" si="32"/>
        <v>0</v>
      </c>
      <c r="O379" s="85">
        <f t="shared" si="29"/>
        <v>0</v>
      </c>
      <c r="P379" s="232"/>
      <c r="Q379" s="39">
        <f t="shared" si="30"/>
        <v>42</v>
      </c>
      <c r="R379" s="39">
        <f t="shared" si="31"/>
        <v>52</v>
      </c>
      <c r="S379" s="256" t="s">
        <v>240</v>
      </c>
    </row>
    <row r="380" spans="1:19" ht="12.75" customHeight="1">
      <c r="A380" s="335"/>
      <c r="B380" s="362"/>
      <c r="C380" s="469"/>
      <c r="D380" s="268"/>
      <c r="E380" s="268"/>
      <c r="F380" s="268"/>
      <c r="G380" s="285"/>
      <c r="H380" s="285"/>
      <c r="I380" s="297" t="s">
        <v>200</v>
      </c>
      <c r="J380" s="298"/>
      <c r="K380" s="27" t="s">
        <v>136</v>
      </c>
      <c r="L380" s="26">
        <f>L370+L372+L374+L376+L378</f>
        <v>352</v>
      </c>
      <c r="M380" s="26">
        <f>M370+M372+M374+M376+M378</f>
        <v>350</v>
      </c>
      <c r="N380" s="85">
        <f t="shared" si="32"/>
        <v>-0.5681818181818272</v>
      </c>
      <c r="O380" s="85">
        <f t="shared" si="29"/>
        <v>2</v>
      </c>
      <c r="P380" s="427">
        <f>M381/L381*100</f>
        <v>100</v>
      </c>
      <c r="Q380" s="39">
        <f t="shared" si="30"/>
        <v>317</v>
      </c>
      <c r="R380" s="39">
        <f t="shared" si="31"/>
        <v>387</v>
      </c>
      <c r="S380" s="256" t="s">
        <v>240</v>
      </c>
    </row>
    <row r="381" spans="1:19" ht="12.75" customHeight="1">
      <c r="A381" s="335"/>
      <c r="B381" s="362"/>
      <c r="C381" s="469"/>
      <c r="D381" s="268"/>
      <c r="E381" s="268"/>
      <c r="F381" s="268"/>
      <c r="G381" s="284"/>
      <c r="H381" s="284"/>
      <c r="I381" s="290"/>
      <c r="J381" s="291"/>
      <c r="K381" s="27" t="s">
        <v>199</v>
      </c>
      <c r="L381" s="26">
        <f>L371+L373+L375+L377+L379</f>
        <v>43250</v>
      </c>
      <c r="M381" s="26">
        <f>M371+M373+M375+M377+M379</f>
        <v>43250</v>
      </c>
      <c r="N381" s="142">
        <f t="shared" si="32"/>
        <v>0</v>
      </c>
      <c r="O381" s="142">
        <f t="shared" si="29"/>
        <v>0</v>
      </c>
      <c r="P381" s="428"/>
      <c r="Q381" s="39">
        <f t="shared" si="30"/>
        <v>38925</v>
      </c>
      <c r="R381" s="39">
        <f t="shared" si="31"/>
        <v>47575</v>
      </c>
      <c r="S381" s="256" t="s">
        <v>240</v>
      </c>
    </row>
    <row r="382" spans="1:19" ht="12.75" customHeight="1">
      <c r="A382" s="335"/>
      <c r="B382" s="362"/>
      <c r="C382" s="469"/>
      <c r="D382" s="268"/>
      <c r="E382" s="268"/>
      <c r="F382" s="268"/>
      <c r="G382" s="283" t="s">
        <v>134</v>
      </c>
      <c r="H382" s="285" t="s">
        <v>214</v>
      </c>
      <c r="I382" s="285" t="s">
        <v>72</v>
      </c>
      <c r="J382" s="285" t="s">
        <v>137</v>
      </c>
      <c r="K382" s="83" t="s">
        <v>136</v>
      </c>
      <c r="L382" s="89">
        <v>10</v>
      </c>
      <c r="M382" s="89">
        <v>10</v>
      </c>
      <c r="N382" s="85">
        <f t="shared" si="32"/>
        <v>0</v>
      </c>
      <c r="O382" s="85">
        <f t="shared" si="29"/>
        <v>0</v>
      </c>
      <c r="P382" s="157"/>
      <c r="Q382" s="39">
        <f t="shared" si="30"/>
        <v>9</v>
      </c>
      <c r="R382" s="39">
        <f t="shared" si="31"/>
        <v>11</v>
      </c>
      <c r="S382" s="256" t="s">
        <v>240</v>
      </c>
    </row>
    <row r="383" spans="1:19" ht="12.75" customHeight="1">
      <c r="A383" s="335"/>
      <c r="B383" s="362"/>
      <c r="C383" s="469"/>
      <c r="D383" s="268"/>
      <c r="E383" s="268"/>
      <c r="F383" s="268"/>
      <c r="G383" s="285"/>
      <c r="H383" s="284"/>
      <c r="I383" s="284"/>
      <c r="J383" s="284"/>
      <c r="K383" s="36" t="s">
        <v>199</v>
      </c>
      <c r="L383" s="39">
        <v>1332</v>
      </c>
      <c r="M383" s="39">
        <v>1332</v>
      </c>
      <c r="N383" s="85">
        <f t="shared" si="32"/>
        <v>0</v>
      </c>
      <c r="O383" s="85">
        <f t="shared" si="29"/>
        <v>0</v>
      </c>
      <c r="P383" s="157"/>
      <c r="Q383" s="39">
        <f t="shared" si="30"/>
        <v>1199</v>
      </c>
      <c r="R383" s="39">
        <f t="shared" si="31"/>
        <v>1465</v>
      </c>
      <c r="S383" s="256" t="s">
        <v>240</v>
      </c>
    </row>
    <row r="384" spans="1:19" ht="12.75" customHeight="1">
      <c r="A384" s="335"/>
      <c r="B384" s="362"/>
      <c r="C384" s="469"/>
      <c r="D384" s="268"/>
      <c r="E384" s="268"/>
      <c r="F384" s="268"/>
      <c r="G384" s="285"/>
      <c r="H384" s="283" t="s">
        <v>201</v>
      </c>
      <c r="I384" s="285" t="s">
        <v>72</v>
      </c>
      <c r="J384" s="285" t="s">
        <v>137</v>
      </c>
      <c r="K384" s="83" t="s">
        <v>136</v>
      </c>
      <c r="L384" s="89">
        <v>104</v>
      </c>
      <c r="M384" s="39">
        <v>101</v>
      </c>
      <c r="N384" s="85">
        <f t="shared" si="32"/>
        <v>-2.884615384615387</v>
      </c>
      <c r="O384" s="85">
        <f t="shared" si="29"/>
        <v>3</v>
      </c>
      <c r="P384" s="157"/>
      <c r="Q384" s="39">
        <f t="shared" si="30"/>
        <v>94</v>
      </c>
      <c r="R384" s="39">
        <f t="shared" si="31"/>
        <v>114</v>
      </c>
      <c r="S384" s="256" t="s">
        <v>240</v>
      </c>
    </row>
    <row r="385" spans="1:19" ht="12.75" customHeight="1">
      <c r="A385" s="335"/>
      <c r="B385" s="362"/>
      <c r="C385" s="469"/>
      <c r="D385" s="268"/>
      <c r="E385" s="268"/>
      <c r="F385" s="268"/>
      <c r="G385" s="285"/>
      <c r="H385" s="285"/>
      <c r="I385" s="284"/>
      <c r="J385" s="284"/>
      <c r="K385" s="36" t="s">
        <v>199</v>
      </c>
      <c r="L385" s="39">
        <v>9848</v>
      </c>
      <c r="M385" s="39">
        <v>9848</v>
      </c>
      <c r="N385" s="85">
        <f t="shared" si="32"/>
        <v>0</v>
      </c>
      <c r="O385" s="85">
        <f t="shared" si="29"/>
        <v>0</v>
      </c>
      <c r="P385" s="157"/>
      <c r="Q385" s="39">
        <f t="shared" si="30"/>
        <v>8863</v>
      </c>
      <c r="R385" s="39">
        <f t="shared" si="31"/>
        <v>10833</v>
      </c>
      <c r="S385" s="256" t="s">
        <v>240</v>
      </c>
    </row>
    <row r="386" spans="1:19" ht="12.75" customHeight="1">
      <c r="A386" s="335"/>
      <c r="B386" s="362"/>
      <c r="C386" s="469"/>
      <c r="D386" s="268"/>
      <c r="E386" s="268"/>
      <c r="F386" s="268"/>
      <c r="G386" s="285"/>
      <c r="H386" s="285"/>
      <c r="I386" s="283" t="s">
        <v>132</v>
      </c>
      <c r="J386" s="82" t="s">
        <v>137</v>
      </c>
      <c r="K386" s="83" t="s">
        <v>136</v>
      </c>
      <c r="L386" s="39">
        <v>1</v>
      </c>
      <c r="M386" s="39">
        <v>1</v>
      </c>
      <c r="N386" s="85">
        <f t="shared" si="32"/>
        <v>0</v>
      </c>
      <c r="O386" s="85">
        <f t="shared" si="29"/>
        <v>0</v>
      </c>
      <c r="P386" s="157"/>
      <c r="Q386" s="39">
        <f t="shared" si="30"/>
        <v>1</v>
      </c>
      <c r="R386" s="39">
        <f t="shared" si="31"/>
        <v>1</v>
      </c>
      <c r="S386" s="256" t="s">
        <v>240</v>
      </c>
    </row>
    <row r="387" spans="1:19" ht="12.75" customHeight="1">
      <c r="A387" s="335"/>
      <c r="B387" s="362"/>
      <c r="C387" s="469"/>
      <c r="D387" s="268"/>
      <c r="E387" s="268"/>
      <c r="F387" s="268"/>
      <c r="G387" s="285"/>
      <c r="H387" s="284"/>
      <c r="I387" s="284"/>
      <c r="J387" s="89"/>
      <c r="K387" s="36" t="s">
        <v>199</v>
      </c>
      <c r="L387" s="39">
        <v>39</v>
      </c>
      <c r="M387" s="39">
        <v>39</v>
      </c>
      <c r="N387" s="85">
        <f t="shared" si="32"/>
        <v>0</v>
      </c>
      <c r="O387" s="85">
        <f t="shared" si="29"/>
        <v>0</v>
      </c>
      <c r="P387" s="157"/>
      <c r="Q387" s="39">
        <f t="shared" si="30"/>
        <v>35</v>
      </c>
      <c r="R387" s="39">
        <f t="shared" si="31"/>
        <v>43</v>
      </c>
      <c r="S387" s="256" t="s">
        <v>240</v>
      </c>
    </row>
    <row r="388" spans="1:19" ht="12.75" customHeight="1">
      <c r="A388" s="335"/>
      <c r="B388" s="362"/>
      <c r="C388" s="469"/>
      <c r="D388" s="268"/>
      <c r="E388" s="268"/>
      <c r="F388" s="268"/>
      <c r="G388" s="285"/>
      <c r="H388" s="293" t="s">
        <v>201</v>
      </c>
      <c r="I388" s="283" t="s">
        <v>131</v>
      </c>
      <c r="J388" s="283" t="s">
        <v>133</v>
      </c>
      <c r="K388" s="83" t="s">
        <v>136</v>
      </c>
      <c r="L388" s="39">
        <v>1</v>
      </c>
      <c r="M388" s="39">
        <v>1</v>
      </c>
      <c r="N388" s="85">
        <f t="shared" si="32"/>
        <v>0</v>
      </c>
      <c r="O388" s="85">
        <f t="shared" si="29"/>
        <v>0</v>
      </c>
      <c r="P388" s="157"/>
      <c r="Q388" s="39">
        <f t="shared" si="30"/>
        <v>1</v>
      </c>
      <c r="R388" s="39">
        <f t="shared" si="31"/>
        <v>1</v>
      </c>
      <c r="S388" s="256" t="s">
        <v>240</v>
      </c>
    </row>
    <row r="389" spans="1:19" ht="12.75" customHeight="1">
      <c r="A389" s="335"/>
      <c r="B389" s="362"/>
      <c r="C389" s="469"/>
      <c r="D389" s="268"/>
      <c r="E389" s="268"/>
      <c r="F389" s="268"/>
      <c r="G389" s="285"/>
      <c r="H389" s="294"/>
      <c r="I389" s="284"/>
      <c r="J389" s="284"/>
      <c r="K389" s="36" t="s">
        <v>199</v>
      </c>
      <c r="L389" s="39">
        <v>93</v>
      </c>
      <c r="M389" s="39">
        <v>93</v>
      </c>
      <c r="N389" s="85">
        <f t="shared" si="32"/>
        <v>0</v>
      </c>
      <c r="O389" s="85">
        <f t="shared" si="29"/>
        <v>0</v>
      </c>
      <c r="P389" s="157"/>
      <c r="Q389" s="39">
        <f t="shared" si="30"/>
        <v>84</v>
      </c>
      <c r="R389" s="39">
        <f t="shared" si="31"/>
        <v>102</v>
      </c>
      <c r="S389" s="256" t="s">
        <v>240</v>
      </c>
    </row>
    <row r="390" spans="1:19" ht="12.75" customHeight="1">
      <c r="A390" s="335"/>
      <c r="B390" s="362"/>
      <c r="C390" s="469"/>
      <c r="D390" s="268"/>
      <c r="E390" s="268"/>
      <c r="F390" s="268"/>
      <c r="G390" s="285"/>
      <c r="H390" s="294"/>
      <c r="I390" s="283" t="s">
        <v>72</v>
      </c>
      <c r="J390" s="283" t="s">
        <v>133</v>
      </c>
      <c r="K390" s="83" t="s">
        <v>136</v>
      </c>
      <c r="L390" s="39">
        <v>235</v>
      </c>
      <c r="M390" s="39">
        <v>236</v>
      </c>
      <c r="N390" s="85"/>
      <c r="O390" s="85"/>
      <c r="P390" s="157"/>
      <c r="Q390" s="39">
        <f>ROUND(L390-(L390*10/100),0)</f>
        <v>212</v>
      </c>
      <c r="R390" s="39">
        <f>ROUND(L390+(L390*10/100),0)</f>
        <v>259</v>
      </c>
      <c r="S390" s="256" t="s">
        <v>240</v>
      </c>
    </row>
    <row r="391" spans="1:19" ht="12.75" customHeight="1">
      <c r="A391" s="335"/>
      <c r="B391" s="362"/>
      <c r="C391" s="469"/>
      <c r="D391" s="268"/>
      <c r="E391" s="268"/>
      <c r="F391" s="268"/>
      <c r="G391" s="285"/>
      <c r="H391" s="294"/>
      <c r="I391" s="284"/>
      <c r="J391" s="284"/>
      <c r="K391" s="36" t="s">
        <v>199</v>
      </c>
      <c r="L391" s="39">
        <v>31891</v>
      </c>
      <c r="M391" s="39">
        <v>31891</v>
      </c>
      <c r="N391" s="85"/>
      <c r="O391" s="85"/>
      <c r="P391" s="157"/>
      <c r="Q391" s="39">
        <f>ROUND(L391-(L391*10/100),0)</f>
        <v>28702</v>
      </c>
      <c r="R391" s="39">
        <f>ROUND(L391+(L391*10/100),0)</f>
        <v>35080</v>
      </c>
      <c r="S391" s="256" t="s">
        <v>240</v>
      </c>
    </row>
    <row r="392" spans="1:19" ht="12.75" customHeight="1">
      <c r="A392" s="335"/>
      <c r="B392" s="362"/>
      <c r="C392" s="469"/>
      <c r="D392" s="268"/>
      <c r="E392" s="268"/>
      <c r="F392" s="268"/>
      <c r="G392" s="285"/>
      <c r="H392" s="294"/>
      <c r="I392" s="283" t="s">
        <v>132</v>
      </c>
      <c r="J392" s="283" t="s">
        <v>133</v>
      </c>
      <c r="K392" s="83" t="s">
        <v>136</v>
      </c>
      <c r="L392" s="39">
        <v>1</v>
      </c>
      <c r="M392" s="39">
        <v>1</v>
      </c>
      <c r="N392" s="85">
        <f t="shared" si="32"/>
        <v>0</v>
      </c>
      <c r="O392" s="85">
        <f t="shared" si="29"/>
        <v>0</v>
      </c>
      <c r="P392" s="157"/>
      <c r="Q392" s="39">
        <f>ROUND(L392-(L392*10/100),0)</f>
        <v>1</v>
      </c>
      <c r="R392" s="39">
        <f>ROUND(L392+(L392*10/100),0)</f>
        <v>1</v>
      </c>
      <c r="S392" s="256" t="s">
        <v>240</v>
      </c>
    </row>
    <row r="393" spans="1:19" ht="12.75" customHeight="1">
      <c r="A393" s="335"/>
      <c r="B393" s="362"/>
      <c r="C393" s="469"/>
      <c r="D393" s="268"/>
      <c r="E393" s="268"/>
      <c r="F393" s="268"/>
      <c r="G393" s="285"/>
      <c r="H393" s="294"/>
      <c r="I393" s="284"/>
      <c r="J393" s="284"/>
      <c r="K393" s="36" t="s">
        <v>199</v>
      </c>
      <c r="L393" s="39">
        <v>47</v>
      </c>
      <c r="M393" s="39">
        <v>47</v>
      </c>
      <c r="N393" s="85">
        <f t="shared" si="32"/>
        <v>0</v>
      </c>
      <c r="O393" s="85">
        <f t="shared" si="29"/>
        <v>0</v>
      </c>
      <c r="P393" s="157"/>
      <c r="Q393" s="39">
        <f t="shared" si="30"/>
        <v>42</v>
      </c>
      <c r="R393" s="39">
        <f t="shared" si="31"/>
        <v>52</v>
      </c>
      <c r="S393" s="256" t="s">
        <v>240</v>
      </c>
    </row>
    <row r="394" spans="1:19" ht="12.75" customHeight="1">
      <c r="A394" s="335"/>
      <c r="B394" s="362"/>
      <c r="C394" s="469"/>
      <c r="D394" s="268"/>
      <c r="E394" s="268"/>
      <c r="F394" s="268"/>
      <c r="G394" s="285"/>
      <c r="H394" s="294"/>
      <c r="I394" s="288" t="s">
        <v>200</v>
      </c>
      <c r="J394" s="289"/>
      <c r="K394" s="27" t="s">
        <v>136</v>
      </c>
      <c r="L394" s="26">
        <f>L382+L384+L386+L388+L390+L392</f>
        <v>352</v>
      </c>
      <c r="M394" s="26">
        <f>M382+M384+M386+M388+M390+M392</f>
        <v>350</v>
      </c>
      <c r="N394" s="85">
        <f t="shared" si="32"/>
        <v>-0.5681818181818272</v>
      </c>
      <c r="O394" s="85">
        <f t="shared" si="29"/>
        <v>2</v>
      </c>
      <c r="P394" s="429">
        <f>M395/L395*100</f>
        <v>100</v>
      </c>
      <c r="Q394" s="39">
        <f t="shared" si="30"/>
        <v>317</v>
      </c>
      <c r="R394" s="39">
        <f t="shared" si="31"/>
        <v>387</v>
      </c>
      <c r="S394" s="256" t="s">
        <v>240</v>
      </c>
    </row>
    <row r="395" spans="1:19" ht="13.5" customHeight="1" thickBot="1">
      <c r="A395" s="336"/>
      <c r="B395" s="363"/>
      <c r="C395" s="470"/>
      <c r="D395" s="269"/>
      <c r="E395" s="269"/>
      <c r="F395" s="269"/>
      <c r="G395" s="296"/>
      <c r="H395" s="303"/>
      <c r="I395" s="299"/>
      <c r="J395" s="300"/>
      <c r="K395" s="28" t="s">
        <v>199</v>
      </c>
      <c r="L395" s="26">
        <f>L383+L385+L387+L389+L391+L393</f>
        <v>43250</v>
      </c>
      <c r="M395" s="26">
        <f>M383+M385+M387+M389+M391+M393</f>
        <v>43250</v>
      </c>
      <c r="N395" s="93">
        <f t="shared" si="32"/>
        <v>0</v>
      </c>
      <c r="O395" s="93">
        <f t="shared" si="29"/>
        <v>0</v>
      </c>
      <c r="P395" s="433"/>
      <c r="Q395" s="73">
        <f t="shared" si="30"/>
        <v>38925</v>
      </c>
      <c r="R395" s="73">
        <f t="shared" si="31"/>
        <v>47575</v>
      </c>
      <c r="S395" s="259" t="s">
        <v>240</v>
      </c>
    </row>
    <row r="396" spans="1:19" ht="12.75" customHeight="1">
      <c r="A396" s="334">
        <v>33</v>
      </c>
      <c r="B396" s="361" t="s">
        <v>163</v>
      </c>
      <c r="C396" s="468">
        <v>775</v>
      </c>
      <c r="D396" s="267">
        <v>43269600</v>
      </c>
      <c r="E396" s="267">
        <v>46595721.74</v>
      </c>
      <c r="F396" s="267">
        <v>45628195.79</v>
      </c>
      <c r="G396" s="292" t="s">
        <v>215</v>
      </c>
      <c r="H396" s="292" t="s">
        <v>201</v>
      </c>
      <c r="I396" s="292" t="s">
        <v>191</v>
      </c>
      <c r="J396" s="292" t="s">
        <v>137</v>
      </c>
      <c r="K396" s="32" t="s">
        <v>136</v>
      </c>
      <c r="L396" s="49">
        <v>77</v>
      </c>
      <c r="M396" s="49">
        <v>76</v>
      </c>
      <c r="N396" s="95">
        <f t="shared" si="32"/>
        <v>-1.2987012987013031</v>
      </c>
      <c r="O396" s="95">
        <f t="shared" si="29"/>
        <v>1</v>
      </c>
      <c r="P396" s="231"/>
      <c r="Q396" s="84">
        <f t="shared" si="30"/>
        <v>69</v>
      </c>
      <c r="R396" s="33">
        <f t="shared" si="31"/>
        <v>85</v>
      </c>
      <c r="S396" s="257" t="s">
        <v>240</v>
      </c>
    </row>
    <row r="397" spans="1:19" ht="12.75" customHeight="1">
      <c r="A397" s="335"/>
      <c r="B397" s="362"/>
      <c r="C397" s="469"/>
      <c r="D397" s="268"/>
      <c r="E397" s="268"/>
      <c r="F397" s="268"/>
      <c r="G397" s="285"/>
      <c r="H397" s="285"/>
      <c r="I397" s="284"/>
      <c r="J397" s="284"/>
      <c r="K397" s="36" t="s">
        <v>199</v>
      </c>
      <c r="L397" s="39">
        <v>8549</v>
      </c>
      <c r="M397" s="39">
        <v>8549</v>
      </c>
      <c r="N397" s="85">
        <f t="shared" si="32"/>
        <v>0</v>
      </c>
      <c r="O397" s="85">
        <f t="shared" si="29"/>
        <v>0</v>
      </c>
      <c r="P397" s="157"/>
      <c r="Q397" s="39">
        <f t="shared" si="30"/>
        <v>7694</v>
      </c>
      <c r="R397" s="39">
        <f t="shared" si="31"/>
        <v>9404</v>
      </c>
      <c r="S397" s="256" t="s">
        <v>240</v>
      </c>
    </row>
    <row r="398" spans="1:19" ht="12.75" customHeight="1">
      <c r="A398" s="335"/>
      <c r="B398" s="362"/>
      <c r="C398" s="469"/>
      <c r="D398" s="268"/>
      <c r="E398" s="268"/>
      <c r="F398" s="268"/>
      <c r="G398" s="285"/>
      <c r="H398" s="285"/>
      <c r="I398" s="285" t="s">
        <v>191</v>
      </c>
      <c r="J398" s="283" t="s">
        <v>133</v>
      </c>
      <c r="K398" s="83" t="s">
        <v>136</v>
      </c>
      <c r="L398" s="43">
        <v>455</v>
      </c>
      <c r="M398" s="43">
        <v>450</v>
      </c>
      <c r="N398" s="85">
        <f t="shared" si="32"/>
        <v>-1.098901098901095</v>
      </c>
      <c r="O398" s="85">
        <f t="shared" si="29"/>
        <v>5</v>
      </c>
      <c r="P398" s="157"/>
      <c r="Q398" s="39">
        <f t="shared" si="30"/>
        <v>410</v>
      </c>
      <c r="R398" s="39">
        <f t="shared" si="31"/>
        <v>501</v>
      </c>
      <c r="S398" s="256" t="s">
        <v>240</v>
      </c>
    </row>
    <row r="399" spans="1:19" ht="12.75" customHeight="1">
      <c r="A399" s="335"/>
      <c r="B399" s="362"/>
      <c r="C399" s="469"/>
      <c r="D399" s="268"/>
      <c r="E399" s="268"/>
      <c r="F399" s="268"/>
      <c r="G399" s="285"/>
      <c r="H399" s="285"/>
      <c r="I399" s="284"/>
      <c r="J399" s="284"/>
      <c r="K399" s="36" t="s">
        <v>199</v>
      </c>
      <c r="L399" s="39">
        <v>59161</v>
      </c>
      <c r="M399" s="39">
        <v>59161</v>
      </c>
      <c r="N399" s="85">
        <f t="shared" si="32"/>
        <v>0</v>
      </c>
      <c r="O399" s="85">
        <f t="shared" si="29"/>
        <v>0</v>
      </c>
      <c r="P399" s="157"/>
      <c r="Q399" s="39">
        <f t="shared" si="30"/>
        <v>53245</v>
      </c>
      <c r="R399" s="39">
        <f t="shared" si="31"/>
        <v>65077</v>
      </c>
      <c r="S399" s="256" t="s">
        <v>240</v>
      </c>
    </row>
    <row r="400" spans="1:19" ht="12.75" customHeight="1">
      <c r="A400" s="335"/>
      <c r="B400" s="362"/>
      <c r="C400" s="469"/>
      <c r="D400" s="268"/>
      <c r="E400" s="268"/>
      <c r="F400" s="268"/>
      <c r="G400" s="285"/>
      <c r="H400" s="285"/>
      <c r="I400" s="283" t="s">
        <v>132</v>
      </c>
      <c r="J400" s="283" t="s">
        <v>133</v>
      </c>
      <c r="K400" s="83" t="s">
        <v>136</v>
      </c>
      <c r="L400" s="43">
        <v>4</v>
      </c>
      <c r="M400" s="43">
        <v>4</v>
      </c>
      <c r="N400" s="85">
        <f t="shared" si="32"/>
        <v>0</v>
      </c>
      <c r="O400" s="85">
        <f t="shared" si="29"/>
        <v>0</v>
      </c>
      <c r="P400" s="157"/>
      <c r="Q400" s="39">
        <f t="shared" si="30"/>
        <v>4</v>
      </c>
      <c r="R400" s="39">
        <f t="shared" si="31"/>
        <v>4</v>
      </c>
      <c r="S400" s="256" t="s">
        <v>240</v>
      </c>
    </row>
    <row r="401" spans="1:19" ht="12.75" customHeight="1">
      <c r="A401" s="335"/>
      <c r="B401" s="362"/>
      <c r="C401" s="469"/>
      <c r="D401" s="268"/>
      <c r="E401" s="268"/>
      <c r="F401" s="268"/>
      <c r="G401" s="285"/>
      <c r="H401" s="285"/>
      <c r="I401" s="284"/>
      <c r="J401" s="284"/>
      <c r="K401" s="36" t="s">
        <v>199</v>
      </c>
      <c r="L401" s="43">
        <v>297</v>
      </c>
      <c r="M401" s="43">
        <v>297</v>
      </c>
      <c r="N401" s="85">
        <f t="shared" si="32"/>
        <v>0</v>
      </c>
      <c r="O401" s="85">
        <f t="shared" si="29"/>
        <v>0</v>
      </c>
      <c r="P401" s="157"/>
      <c r="Q401" s="39">
        <f t="shared" si="30"/>
        <v>267</v>
      </c>
      <c r="R401" s="39">
        <f t="shared" si="31"/>
        <v>327</v>
      </c>
      <c r="S401" s="256" t="s">
        <v>240</v>
      </c>
    </row>
    <row r="402" spans="1:19" ht="12.75" customHeight="1">
      <c r="A402" s="335"/>
      <c r="B402" s="362"/>
      <c r="C402" s="469"/>
      <c r="D402" s="268"/>
      <c r="E402" s="268"/>
      <c r="F402" s="268"/>
      <c r="G402" s="285"/>
      <c r="H402" s="285"/>
      <c r="I402" s="297" t="s">
        <v>200</v>
      </c>
      <c r="J402" s="298"/>
      <c r="K402" s="27" t="s">
        <v>136</v>
      </c>
      <c r="L402" s="26">
        <f>L396+L398+L400</f>
        <v>536</v>
      </c>
      <c r="M402" s="26">
        <f>M396+M398+M400</f>
        <v>530</v>
      </c>
      <c r="N402" s="85">
        <f t="shared" si="32"/>
        <v>-1.119402985074629</v>
      </c>
      <c r="O402" s="85">
        <f t="shared" si="29"/>
        <v>6</v>
      </c>
      <c r="P402" s="429">
        <f>M403/L403*100</f>
        <v>100</v>
      </c>
      <c r="Q402" s="39">
        <f t="shared" si="30"/>
        <v>482</v>
      </c>
      <c r="R402" s="39">
        <f t="shared" si="31"/>
        <v>590</v>
      </c>
      <c r="S402" s="256" t="s">
        <v>240</v>
      </c>
    </row>
    <row r="403" spans="1:19" ht="12.75" customHeight="1">
      <c r="A403" s="335"/>
      <c r="B403" s="362"/>
      <c r="C403" s="469"/>
      <c r="D403" s="268"/>
      <c r="E403" s="268"/>
      <c r="F403" s="268"/>
      <c r="G403" s="284"/>
      <c r="H403" s="284"/>
      <c r="I403" s="290"/>
      <c r="J403" s="291"/>
      <c r="K403" s="27" t="s">
        <v>199</v>
      </c>
      <c r="L403" s="26">
        <f>L397+L399+L401</f>
        <v>68007</v>
      </c>
      <c r="M403" s="26">
        <f>M397+M399+M401</f>
        <v>68007</v>
      </c>
      <c r="N403" s="85">
        <f t="shared" si="32"/>
        <v>0</v>
      </c>
      <c r="O403" s="85">
        <f t="shared" si="29"/>
        <v>0</v>
      </c>
      <c r="P403" s="433"/>
      <c r="Q403" s="39">
        <f t="shared" si="30"/>
        <v>61206</v>
      </c>
      <c r="R403" s="39">
        <f t="shared" si="31"/>
        <v>74808</v>
      </c>
      <c r="S403" s="256" t="s">
        <v>240</v>
      </c>
    </row>
    <row r="404" spans="1:19" ht="12.75" customHeight="1">
      <c r="A404" s="335"/>
      <c r="B404" s="362"/>
      <c r="C404" s="469"/>
      <c r="D404" s="268"/>
      <c r="E404" s="268"/>
      <c r="F404" s="268"/>
      <c r="G404" s="283" t="s">
        <v>134</v>
      </c>
      <c r="H404" s="293" t="s">
        <v>201</v>
      </c>
      <c r="I404" s="285" t="s">
        <v>72</v>
      </c>
      <c r="J404" s="285" t="s">
        <v>137</v>
      </c>
      <c r="K404" s="83" t="s">
        <v>136</v>
      </c>
      <c r="L404" s="89">
        <v>76</v>
      </c>
      <c r="M404" s="89">
        <v>75</v>
      </c>
      <c r="N404" s="85">
        <f t="shared" si="32"/>
        <v>-1.3157894736842195</v>
      </c>
      <c r="O404" s="85">
        <f t="shared" si="29"/>
        <v>1</v>
      </c>
      <c r="P404" s="157"/>
      <c r="Q404" s="39">
        <f t="shared" si="30"/>
        <v>68</v>
      </c>
      <c r="R404" s="39">
        <f t="shared" si="31"/>
        <v>84</v>
      </c>
      <c r="S404" s="256" t="s">
        <v>240</v>
      </c>
    </row>
    <row r="405" spans="1:19" ht="12.75" customHeight="1">
      <c r="A405" s="335"/>
      <c r="B405" s="362"/>
      <c r="C405" s="469"/>
      <c r="D405" s="268"/>
      <c r="E405" s="268"/>
      <c r="F405" s="268"/>
      <c r="G405" s="285"/>
      <c r="H405" s="294"/>
      <c r="I405" s="284"/>
      <c r="J405" s="284"/>
      <c r="K405" s="36" t="s">
        <v>199</v>
      </c>
      <c r="L405" s="39">
        <v>8456</v>
      </c>
      <c r="M405" s="39">
        <v>8456</v>
      </c>
      <c r="N405" s="85">
        <f t="shared" si="32"/>
        <v>0</v>
      </c>
      <c r="O405" s="85">
        <f t="shared" si="29"/>
        <v>0</v>
      </c>
      <c r="P405" s="157"/>
      <c r="Q405" s="39">
        <f t="shared" si="30"/>
        <v>7610</v>
      </c>
      <c r="R405" s="39">
        <f t="shared" si="31"/>
        <v>9302</v>
      </c>
      <c r="S405" s="256" t="s">
        <v>240</v>
      </c>
    </row>
    <row r="406" spans="1:19" ht="12.75" customHeight="1">
      <c r="A406" s="335"/>
      <c r="B406" s="362"/>
      <c r="C406" s="469"/>
      <c r="D406" s="268"/>
      <c r="E406" s="268"/>
      <c r="F406" s="268"/>
      <c r="G406" s="285"/>
      <c r="H406" s="294"/>
      <c r="I406" s="283" t="s">
        <v>131</v>
      </c>
      <c r="J406" s="285" t="s">
        <v>137</v>
      </c>
      <c r="K406" s="36" t="s">
        <v>136</v>
      </c>
      <c r="L406" s="43">
        <v>1</v>
      </c>
      <c r="M406" s="43">
        <v>1</v>
      </c>
      <c r="N406" s="85">
        <f t="shared" si="32"/>
        <v>0</v>
      </c>
      <c r="O406" s="85">
        <f t="shared" si="29"/>
        <v>0</v>
      </c>
      <c r="P406" s="157"/>
      <c r="Q406" s="39">
        <f t="shared" si="30"/>
        <v>1</v>
      </c>
      <c r="R406" s="39">
        <f t="shared" si="31"/>
        <v>1</v>
      </c>
      <c r="S406" s="256" t="s">
        <v>240</v>
      </c>
    </row>
    <row r="407" spans="1:19" ht="12.75" customHeight="1">
      <c r="A407" s="335"/>
      <c r="B407" s="362"/>
      <c r="C407" s="469"/>
      <c r="D407" s="268"/>
      <c r="E407" s="268"/>
      <c r="F407" s="268"/>
      <c r="G407" s="285"/>
      <c r="H407" s="294"/>
      <c r="I407" s="284"/>
      <c r="J407" s="284"/>
      <c r="K407" s="36" t="s">
        <v>199</v>
      </c>
      <c r="L407" s="43">
        <v>93</v>
      </c>
      <c r="M407" s="43">
        <v>93</v>
      </c>
      <c r="N407" s="85">
        <f t="shared" si="32"/>
        <v>0</v>
      </c>
      <c r="O407" s="85">
        <f aca="true" t="shared" si="35" ref="O407:O474">L407-M407</f>
        <v>0</v>
      </c>
      <c r="P407" s="157"/>
      <c r="Q407" s="39">
        <f t="shared" si="30"/>
        <v>84</v>
      </c>
      <c r="R407" s="39">
        <f t="shared" si="31"/>
        <v>102</v>
      </c>
      <c r="S407" s="256" t="s">
        <v>240</v>
      </c>
    </row>
    <row r="408" spans="1:19" ht="12.75" customHeight="1">
      <c r="A408" s="335"/>
      <c r="B408" s="362"/>
      <c r="C408" s="469"/>
      <c r="D408" s="268"/>
      <c r="E408" s="268"/>
      <c r="F408" s="268"/>
      <c r="G408" s="285"/>
      <c r="H408" s="294"/>
      <c r="I408" s="285" t="s">
        <v>72</v>
      </c>
      <c r="J408" s="283" t="s">
        <v>133</v>
      </c>
      <c r="K408" s="83" t="s">
        <v>136</v>
      </c>
      <c r="L408" s="43">
        <v>454</v>
      </c>
      <c r="M408" s="43">
        <v>449</v>
      </c>
      <c r="N408" s="85">
        <f t="shared" si="32"/>
        <v>-1.1013215859030794</v>
      </c>
      <c r="O408" s="85">
        <f t="shared" si="35"/>
        <v>5</v>
      </c>
      <c r="P408" s="157"/>
      <c r="Q408" s="39">
        <f aca="true" t="shared" si="36" ref="Q408:Q475">ROUND(L408-(L408*10/100),0)</f>
        <v>409</v>
      </c>
      <c r="R408" s="39">
        <f aca="true" t="shared" si="37" ref="R408:R475">ROUND(L408+(L408*10/100),0)</f>
        <v>499</v>
      </c>
      <c r="S408" s="256" t="s">
        <v>240</v>
      </c>
    </row>
    <row r="409" spans="1:19" ht="12.75" customHeight="1">
      <c r="A409" s="335"/>
      <c r="B409" s="362"/>
      <c r="C409" s="469"/>
      <c r="D409" s="268"/>
      <c r="E409" s="268"/>
      <c r="F409" s="268"/>
      <c r="G409" s="285"/>
      <c r="H409" s="294"/>
      <c r="I409" s="284"/>
      <c r="J409" s="284"/>
      <c r="K409" s="36" t="s">
        <v>199</v>
      </c>
      <c r="L409" s="39">
        <v>59112</v>
      </c>
      <c r="M409" s="39">
        <v>59112</v>
      </c>
      <c r="N409" s="85">
        <f t="shared" si="32"/>
        <v>0</v>
      </c>
      <c r="O409" s="85">
        <f t="shared" si="35"/>
        <v>0</v>
      </c>
      <c r="P409" s="157"/>
      <c r="Q409" s="39">
        <f t="shared" si="36"/>
        <v>53201</v>
      </c>
      <c r="R409" s="39">
        <f t="shared" si="37"/>
        <v>65023</v>
      </c>
      <c r="S409" s="256" t="s">
        <v>240</v>
      </c>
    </row>
    <row r="410" spans="1:19" ht="12.75" customHeight="1">
      <c r="A410" s="335"/>
      <c r="B410" s="362"/>
      <c r="C410" s="469"/>
      <c r="D410" s="268"/>
      <c r="E410" s="268"/>
      <c r="F410" s="268"/>
      <c r="G410" s="285"/>
      <c r="H410" s="294"/>
      <c r="I410" s="283" t="s">
        <v>132</v>
      </c>
      <c r="J410" s="283" t="s">
        <v>133</v>
      </c>
      <c r="K410" s="83" t="s">
        <v>136</v>
      </c>
      <c r="L410" s="43">
        <v>4</v>
      </c>
      <c r="M410" s="43">
        <v>4</v>
      </c>
      <c r="N410" s="85">
        <f t="shared" si="32"/>
        <v>0</v>
      </c>
      <c r="O410" s="85">
        <f t="shared" si="35"/>
        <v>0</v>
      </c>
      <c r="P410" s="157"/>
      <c r="Q410" s="39">
        <f t="shared" si="36"/>
        <v>4</v>
      </c>
      <c r="R410" s="39">
        <f t="shared" si="37"/>
        <v>4</v>
      </c>
      <c r="S410" s="256" t="s">
        <v>240</v>
      </c>
    </row>
    <row r="411" spans="1:19" ht="12.75" customHeight="1">
      <c r="A411" s="335"/>
      <c r="B411" s="362"/>
      <c r="C411" s="469"/>
      <c r="D411" s="268"/>
      <c r="E411" s="268"/>
      <c r="F411" s="268"/>
      <c r="G411" s="285"/>
      <c r="H411" s="294"/>
      <c r="I411" s="284"/>
      <c r="J411" s="284"/>
      <c r="K411" s="36" t="s">
        <v>199</v>
      </c>
      <c r="L411" s="43">
        <v>297</v>
      </c>
      <c r="M411" s="43">
        <v>297</v>
      </c>
      <c r="N411" s="85">
        <f t="shared" si="32"/>
        <v>0</v>
      </c>
      <c r="O411" s="85">
        <f t="shared" si="35"/>
        <v>0</v>
      </c>
      <c r="P411" s="157"/>
      <c r="Q411" s="39">
        <f t="shared" si="36"/>
        <v>267</v>
      </c>
      <c r="R411" s="39">
        <f t="shared" si="37"/>
        <v>327</v>
      </c>
      <c r="S411" s="256" t="s">
        <v>240</v>
      </c>
    </row>
    <row r="412" spans="1:19" ht="12.75" customHeight="1">
      <c r="A412" s="335"/>
      <c r="B412" s="362"/>
      <c r="C412" s="469"/>
      <c r="D412" s="268"/>
      <c r="E412" s="268"/>
      <c r="F412" s="268"/>
      <c r="G412" s="285"/>
      <c r="H412" s="294"/>
      <c r="I412" s="283" t="s">
        <v>131</v>
      </c>
      <c r="J412" s="283" t="s">
        <v>133</v>
      </c>
      <c r="K412" s="36" t="s">
        <v>136</v>
      </c>
      <c r="L412" s="43">
        <v>1</v>
      </c>
      <c r="M412" s="43">
        <v>1</v>
      </c>
      <c r="N412" s="85">
        <f t="shared" si="32"/>
        <v>0</v>
      </c>
      <c r="O412" s="85">
        <f t="shared" si="35"/>
        <v>0</v>
      </c>
      <c r="P412" s="157"/>
      <c r="Q412" s="39">
        <f t="shared" si="36"/>
        <v>1</v>
      </c>
      <c r="R412" s="39">
        <f t="shared" si="37"/>
        <v>1</v>
      </c>
      <c r="S412" s="256" t="s">
        <v>240</v>
      </c>
    </row>
    <row r="413" spans="1:19" ht="12.75" customHeight="1">
      <c r="A413" s="335"/>
      <c r="B413" s="362"/>
      <c r="C413" s="469"/>
      <c r="D413" s="268"/>
      <c r="E413" s="268"/>
      <c r="F413" s="268"/>
      <c r="G413" s="285"/>
      <c r="H413" s="294"/>
      <c r="I413" s="284"/>
      <c r="J413" s="284"/>
      <c r="K413" s="36" t="s">
        <v>199</v>
      </c>
      <c r="L413" s="43">
        <v>49</v>
      </c>
      <c r="M413" s="43">
        <v>49</v>
      </c>
      <c r="N413" s="85">
        <f t="shared" si="32"/>
        <v>0</v>
      </c>
      <c r="O413" s="85">
        <f t="shared" si="35"/>
        <v>0</v>
      </c>
      <c r="P413" s="157"/>
      <c r="Q413" s="39">
        <f t="shared" si="36"/>
        <v>44</v>
      </c>
      <c r="R413" s="39">
        <f t="shared" si="37"/>
        <v>54</v>
      </c>
      <c r="S413" s="256" t="s">
        <v>240</v>
      </c>
    </row>
    <row r="414" spans="1:19" ht="12.75" customHeight="1">
      <c r="A414" s="335"/>
      <c r="B414" s="362"/>
      <c r="C414" s="469"/>
      <c r="D414" s="268"/>
      <c r="E414" s="268"/>
      <c r="F414" s="268"/>
      <c r="G414" s="285"/>
      <c r="H414" s="294"/>
      <c r="I414" s="288" t="s">
        <v>200</v>
      </c>
      <c r="J414" s="289"/>
      <c r="K414" s="27" t="s">
        <v>136</v>
      </c>
      <c r="L414" s="26">
        <f>L404+L408+L410+L412+L406</f>
        <v>536</v>
      </c>
      <c r="M414" s="26">
        <f>M404+M408+M410+M412+M406</f>
        <v>530</v>
      </c>
      <c r="N414" s="85">
        <f t="shared" si="32"/>
        <v>-1.119402985074629</v>
      </c>
      <c r="O414" s="85">
        <f t="shared" si="35"/>
        <v>6</v>
      </c>
      <c r="P414" s="429">
        <f>M415/L415*100</f>
        <v>100</v>
      </c>
      <c r="Q414" s="39">
        <f t="shared" si="36"/>
        <v>482</v>
      </c>
      <c r="R414" s="39">
        <f t="shared" si="37"/>
        <v>590</v>
      </c>
      <c r="S414" s="256" t="s">
        <v>240</v>
      </c>
    </row>
    <row r="415" spans="1:19" ht="13.5" customHeight="1" thickBot="1">
      <c r="A415" s="336"/>
      <c r="B415" s="363"/>
      <c r="C415" s="470"/>
      <c r="D415" s="269"/>
      <c r="E415" s="269"/>
      <c r="F415" s="269"/>
      <c r="G415" s="296"/>
      <c r="H415" s="303"/>
      <c r="I415" s="299"/>
      <c r="J415" s="300"/>
      <c r="K415" s="28" t="s">
        <v>199</v>
      </c>
      <c r="L415" s="26">
        <f>L405+L409+L411+L413+L407</f>
        <v>68007</v>
      </c>
      <c r="M415" s="26">
        <f>M405+M409+M411+M413+M407</f>
        <v>68007</v>
      </c>
      <c r="N415" s="93">
        <f t="shared" si="32"/>
        <v>0</v>
      </c>
      <c r="O415" s="93">
        <f t="shared" si="35"/>
        <v>0</v>
      </c>
      <c r="P415" s="433"/>
      <c r="Q415" s="73">
        <f t="shared" si="36"/>
        <v>61206</v>
      </c>
      <c r="R415" s="73">
        <f t="shared" si="37"/>
        <v>74808</v>
      </c>
      <c r="S415" s="259" t="s">
        <v>240</v>
      </c>
    </row>
    <row r="416" spans="1:19" ht="12.75" customHeight="1">
      <c r="A416" s="334">
        <v>34</v>
      </c>
      <c r="B416" s="361" t="s">
        <v>162</v>
      </c>
      <c r="C416" s="471">
        <v>775</v>
      </c>
      <c r="D416" s="267">
        <v>20995000</v>
      </c>
      <c r="E416" s="267">
        <v>23396485.39</v>
      </c>
      <c r="F416" s="267">
        <v>22951811.67</v>
      </c>
      <c r="G416" s="292" t="s">
        <v>215</v>
      </c>
      <c r="H416" s="292"/>
      <c r="I416" s="292" t="s">
        <v>191</v>
      </c>
      <c r="J416" s="292" t="s">
        <v>137</v>
      </c>
      <c r="K416" s="32" t="s">
        <v>136</v>
      </c>
      <c r="L416" s="49">
        <v>26</v>
      </c>
      <c r="M416" s="49">
        <v>26</v>
      </c>
      <c r="N416" s="95">
        <f t="shared" si="32"/>
        <v>0</v>
      </c>
      <c r="O416" s="95">
        <f t="shared" si="35"/>
        <v>0</v>
      </c>
      <c r="P416" s="231"/>
      <c r="Q416" s="84">
        <f t="shared" si="36"/>
        <v>23</v>
      </c>
      <c r="R416" s="33">
        <f t="shared" si="37"/>
        <v>29</v>
      </c>
      <c r="S416" s="257" t="s">
        <v>240</v>
      </c>
    </row>
    <row r="417" spans="1:19" ht="12.75" customHeight="1">
      <c r="A417" s="335"/>
      <c r="B417" s="362"/>
      <c r="C417" s="472"/>
      <c r="D417" s="268"/>
      <c r="E417" s="268"/>
      <c r="F417" s="268"/>
      <c r="G417" s="285"/>
      <c r="H417" s="285"/>
      <c r="I417" s="284"/>
      <c r="J417" s="284"/>
      <c r="K417" s="36" t="s">
        <v>199</v>
      </c>
      <c r="L417" s="39">
        <v>2740</v>
      </c>
      <c r="M417" s="39">
        <v>2740</v>
      </c>
      <c r="N417" s="85">
        <f t="shared" si="32"/>
        <v>0</v>
      </c>
      <c r="O417" s="85">
        <f t="shared" si="35"/>
        <v>0</v>
      </c>
      <c r="P417" s="157"/>
      <c r="Q417" s="39">
        <f t="shared" si="36"/>
        <v>2466</v>
      </c>
      <c r="R417" s="39">
        <f t="shared" si="37"/>
        <v>3014</v>
      </c>
      <c r="S417" s="256" t="s">
        <v>240</v>
      </c>
    </row>
    <row r="418" spans="1:19" ht="12.75" customHeight="1">
      <c r="A418" s="335"/>
      <c r="B418" s="362"/>
      <c r="C418" s="472"/>
      <c r="D418" s="268"/>
      <c r="E418" s="268"/>
      <c r="F418" s="268"/>
      <c r="G418" s="285"/>
      <c r="H418" s="285"/>
      <c r="I418" s="285" t="s">
        <v>191</v>
      </c>
      <c r="J418" s="285" t="s">
        <v>133</v>
      </c>
      <c r="K418" s="83" t="s">
        <v>136</v>
      </c>
      <c r="L418" s="89">
        <v>238</v>
      </c>
      <c r="M418" s="89">
        <v>238</v>
      </c>
      <c r="N418" s="85">
        <f t="shared" si="32"/>
        <v>0</v>
      </c>
      <c r="O418" s="85">
        <f t="shared" si="35"/>
        <v>0</v>
      </c>
      <c r="P418" s="157"/>
      <c r="Q418" s="39">
        <f t="shared" si="36"/>
        <v>214</v>
      </c>
      <c r="R418" s="39">
        <f t="shared" si="37"/>
        <v>262</v>
      </c>
      <c r="S418" s="256" t="s">
        <v>240</v>
      </c>
    </row>
    <row r="419" spans="1:19" ht="12.75" customHeight="1">
      <c r="A419" s="335"/>
      <c r="B419" s="362"/>
      <c r="C419" s="472"/>
      <c r="D419" s="268"/>
      <c r="E419" s="268"/>
      <c r="F419" s="268"/>
      <c r="G419" s="285"/>
      <c r="H419" s="285"/>
      <c r="I419" s="284"/>
      <c r="J419" s="284"/>
      <c r="K419" s="36" t="s">
        <v>199</v>
      </c>
      <c r="L419" s="39">
        <v>26194</v>
      </c>
      <c r="M419" s="39">
        <v>26194</v>
      </c>
      <c r="N419" s="85">
        <f t="shared" si="32"/>
        <v>0</v>
      </c>
      <c r="O419" s="85">
        <f t="shared" si="35"/>
        <v>0</v>
      </c>
      <c r="P419" s="157"/>
      <c r="Q419" s="39">
        <f t="shared" si="36"/>
        <v>23575</v>
      </c>
      <c r="R419" s="39">
        <f t="shared" si="37"/>
        <v>28813</v>
      </c>
      <c r="S419" s="256" t="s">
        <v>240</v>
      </c>
    </row>
    <row r="420" spans="1:19" ht="12.75" customHeight="1">
      <c r="A420" s="335"/>
      <c r="B420" s="362"/>
      <c r="C420" s="472"/>
      <c r="D420" s="268"/>
      <c r="E420" s="268"/>
      <c r="F420" s="268"/>
      <c r="G420" s="285"/>
      <c r="H420" s="285"/>
      <c r="I420" s="283" t="s">
        <v>132</v>
      </c>
      <c r="J420" s="283" t="s">
        <v>133</v>
      </c>
      <c r="K420" s="36" t="s">
        <v>136</v>
      </c>
      <c r="L420" s="39">
        <v>1</v>
      </c>
      <c r="M420" s="39">
        <v>1</v>
      </c>
      <c r="N420" s="85">
        <f t="shared" si="32"/>
        <v>0</v>
      </c>
      <c r="O420" s="85">
        <f t="shared" si="35"/>
        <v>0</v>
      </c>
      <c r="P420" s="157"/>
      <c r="Q420" s="39">
        <f t="shared" si="36"/>
        <v>1</v>
      </c>
      <c r="R420" s="39">
        <f t="shared" si="37"/>
        <v>1</v>
      </c>
      <c r="S420" s="256" t="s">
        <v>240</v>
      </c>
    </row>
    <row r="421" spans="1:19" ht="12.75" customHeight="1">
      <c r="A421" s="335"/>
      <c r="B421" s="362"/>
      <c r="C421" s="472"/>
      <c r="D421" s="268"/>
      <c r="E421" s="268"/>
      <c r="F421" s="268"/>
      <c r="G421" s="285"/>
      <c r="H421" s="285"/>
      <c r="I421" s="284"/>
      <c r="J421" s="284"/>
      <c r="K421" s="36" t="s">
        <v>199</v>
      </c>
      <c r="L421" s="39">
        <v>138</v>
      </c>
      <c r="M421" s="39">
        <v>138</v>
      </c>
      <c r="N421" s="85">
        <f t="shared" si="32"/>
        <v>0</v>
      </c>
      <c r="O421" s="85">
        <f t="shared" si="35"/>
        <v>0</v>
      </c>
      <c r="P421" s="157"/>
      <c r="Q421" s="39">
        <f t="shared" si="36"/>
        <v>124</v>
      </c>
      <c r="R421" s="39">
        <f t="shared" si="37"/>
        <v>152</v>
      </c>
      <c r="S421" s="256" t="s">
        <v>240</v>
      </c>
    </row>
    <row r="422" spans="1:19" ht="12.75" customHeight="1">
      <c r="A422" s="335"/>
      <c r="B422" s="362"/>
      <c r="C422" s="472"/>
      <c r="D422" s="268"/>
      <c r="E422" s="268"/>
      <c r="F422" s="268"/>
      <c r="G422" s="285"/>
      <c r="H422" s="285"/>
      <c r="I422" s="297" t="s">
        <v>200</v>
      </c>
      <c r="J422" s="298"/>
      <c r="K422" s="27" t="s">
        <v>136</v>
      </c>
      <c r="L422" s="26">
        <f>L416+L418+L420</f>
        <v>265</v>
      </c>
      <c r="M422" s="26">
        <f>M416+M418+M420</f>
        <v>265</v>
      </c>
      <c r="N422" s="85">
        <f t="shared" si="32"/>
        <v>0</v>
      </c>
      <c r="O422" s="85">
        <f t="shared" si="35"/>
        <v>0</v>
      </c>
      <c r="P422" s="429">
        <f>M423/L423*100</f>
        <v>100</v>
      </c>
      <c r="Q422" s="39">
        <f t="shared" si="36"/>
        <v>239</v>
      </c>
      <c r="R422" s="39">
        <f t="shared" si="37"/>
        <v>292</v>
      </c>
      <c r="S422" s="256" t="s">
        <v>240</v>
      </c>
    </row>
    <row r="423" spans="1:19" ht="12.75" customHeight="1">
      <c r="A423" s="335"/>
      <c r="B423" s="362"/>
      <c r="C423" s="472"/>
      <c r="D423" s="268"/>
      <c r="E423" s="268"/>
      <c r="F423" s="268"/>
      <c r="G423" s="284"/>
      <c r="H423" s="284"/>
      <c r="I423" s="290"/>
      <c r="J423" s="291"/>
      <c r="K423" s="27" t="s">
        <v>199</v>
      </c>
      <c r="L423" s="26">
        <f>L417+L419+L421</f>
        <v>29072</v>
      </c>
      <c r="M423" s="26">
        <f>M417+M419+M421</f>
        <v>29072</v>
      </c>
      <c r="N423" s="85">
        <f t="shared" si="32"/>
        <v>0</v>
      </c>
      <c r="O423" s="85">
        <f t="shared" si="35"/>
        <v>0</v>
      </c>
      <c r="P423" s="433"/>
      <c r="Q423" s="39">
        <f t="shared" si="36"/>
        <v>26165</v>
      </c>
      <c r="R423" s="39">
        <f t="shared" si="37"/>
        <v>31979</v>
      </c>
      <c r="S423" s="256" t="s">
        <v>240</v>
      </c>
    </row>
    <row r="424" spans="1:19" ht="12.75" customHeight="1">
      <c r="A424" s="335"/>
      <c r="B424" s="362"/>
      <c r="C424" s="472"/>
      <c r="D424" s="268"/>
      <c r="E424" s="268"/>
      <c r="F424" s="268"/>
      <c r="G424" s="283" t="s">
        <v>134</v>
      </c>
      <c r="H424" s="293"/>
      <c r="I424" s="285" t="s">
        <v>72</v>
      </c>
      <c r="J424" s="285" t="s">
        <v>137</v>
      </c>
      <c r="K424" s="83" t="s">
        <v>136</v>
      </c>
      <c r="L424" s="89">
        <v>25</v>
      </c>
      <c r="M424" s="89">
        <v>25</v>
      </c>
      <c r="N424" s="85">
        <f t="shared" si="32"/>
        <v>0</v>
      </c>
      <c r="O424" s="85">
        <f t="shared" si="35"/>
        <v>0</v>
      </c>
      <c r="P424" s="157"/>
      <c r="Q424" s="39">
        <f t="shared" si="36"/>
        <v>23</v>
      </c>
      <c r="R424" s="39">
        <f t="shared" si="37"/>
        <v>28</v>
      </c>
      <c r="S424" s="256" t="s">
        <v>240</v>
      </c>
    </row>
    <row r="425" spans="1:19" ht="12.75" customHeight="1">
      <c r="A425" s="335"/>
      <c r="B425" s="362"/>
      <c r="C425" s="472"/>
      <c r="D425" s="268"/>
      <c r="E425" s="268"/>
      <c r="F425" s="268"/>
      <c r="G425" s="285"/>
      <c r="H425" s="294"/>
      <c r="I425" s="284"/>
      <c r="J425" s="284"/>
      <c r="K425" s="36" t="s">
        <v>199</v>
      </c>
      <c r="L425" s="39">
        <v>2656</v>
      </c>
      <c r="M425" s="39">
        <v>2656</v>
      </c>
      <c r="N425" s="85">
        <f t="shared" si="32"/>
        <v>0</v>
      </c>
      <c r="O425" s="85">
        <f t="shared" si="35"/>
        <v>0</v>
      </c>
      <c r="P425" s="157"/>
      <c r="Q425" s="39">
        <f t="shared" si="36"/>
        <v>2390</v>
      </c>
      <c r="R425" s="39">
        <f t="shared" si="37"/>
        <v>2922</v>
      </c>
      <c r="S425" s="256" t="s">
        <v>240</v>
      </c>
    </row>
    <row r="426" spans="1:19" ht="12.75" customHeight="1">
      <c r="A426" s="335"/>
      <c r="B426" s="362"/>
      <c r="C426" s="472"/>
      <c r="D426" s="268"/>
      <c r="E426" s="268"/>
      <c r="F426" s="268"/>
      <c r="G426" s="285"/>
      <c r="H426" s="294"/>
      <c r="I426" s="283" t="s">
        <v>131</v>
      </c>
      <c r="J426" s="283" t="s">
        <v>137</v>
      </c>
      <c r="K426" s="36" t="s">
        <v>136</v>
      </c>
      <c r="L426" s="84">
        <v>1</v>
      </c>
      <c r="M426" s="84">
        <v>1</v>
      </c>
      <c r="N426" s="85">
        <f t="shared" si="32"/>
        <v>0</v>
      </c>
      <c r="O426" s="85">
        <f t="shared" si="35"/>
        <v>0</v>
      </c>
      <c r="P426" s="157"/>
      <c r="Q426" s="39">
        <f t="shared" si="36"/>
        <v>1</v>
      </c>
      <c r="R426" s="39">
        <f t="shared" si="37"/>
        <v>1</v>
      </c>
      <c r="S426" s="256" t="s">
        <v>240</v>
      </c>
    </row>
    <row r="427" spans="1:19" ht="12.75" customHeight="1">
      <c r="A427" s="335"/>
      <c r="B427" s="362"/>
      <c r="C427" s="472"/>
      <c r="D427" s="268"/>
      <c r="E427" s="268"/>
      <c r="F427" s="268"/>
      <c r="G427" s="285"/>
      <c r="H427" s="294"/>
      <c r="I427" s="284"/>
      <c r="J427" s="284"/>
      <c r="K427" s="36" t="s">
        <v>199</v>
      </c>
      <c r="L427" s="84">
        <v>84</v>
      </c>
      <c r="M427" s="84">
        <v>84</v>
      </c>
      <c r="N427" s="85">
        <f t="shared" si="32"/>
        <v>0</v>
      </c>
      <c r="O427" s="85">
        <f t="shared" si="35"/>
        <v>0</v>
      </c>
      <c r="P427" s="157"/>
      <c r="Q427" s="39">
        <f t="shared" si="36"/>
        <v>76</v>
      </c>
      <c r="R427" s="39">
        <f t="shared" si="37"/>
        <v>92</v>
      </c>
      <c r="S427" s="256" t="s">
        <v>240</v>
      </c>
    </row>
    <row r="428" spans="1:19" ht="12.75" customHeight="1">
      <c r="A428" s="335"/>
      <c r="B428" s="362"/>
      <c r="C428" s="472"/>
      <c r="D428" s="268"/>
      <c r="E428" s="268"/>
      <c r="F428" s="268"/>
      <c r="G428" s="285"/>
      <c r="H428" s="294"/>
      <c r="I428" s="285" t="s">
        <v>72</v>
      </c>
      <c r="J428" s="285" t="s">
        <v>133</v>
      </c>
      <c r="K428" s="83" t="s">
        <v>136</v>
      </c>
      <c r="L428" s="89">
        <v>235</v>
      </c>
      <c r="M428" s="89">
        <v>235</v>
      </c>
      <c r="N428" s="85">
        <f t="shared" si="32"/>
        <v>0</v>
      </c>
      <c r="O428" s="85">
        <f t="shared" si="35"/>
        <v>0</v>
      </c>
      <c r="P428" s="157"/>
      <c r="Q428" s="39">
        <f t="shared" si="36"/>
        <v>212</v>
      </c>
      <c r="R428" s="39">
        <f t="shared" si="37"/>
        <v>259</v>
      </c>
      <c r="S428" s="256" t="s">
        <v>240</v>
      </c>
    </row>
    <row r="429" spans="1:19" ht="12.75" customHeight="1">
      <c r="A429" s="335"/>
      <c r="B429" s="362"/>
      <c r="C429" s="472"/>
      <c r="D429" s="268"/>
      <c r="E429" s="268"/>
      <c r="F429" s="268"/>
      <c r="G429" s="285"/>
      <c r="H429" s="294"/>
      <c r="I429" s="284"/>
      <c r="J429" s="284"/>
      <c r="K429" s="36" t="s">
        <v>199</v>
      </c>
      <c r="L429" s="39">
        <v>25808</v>
      </c>
      <c r="M429" s="39">
        <v>25808</v>
      </c>
      <c r="N429" s="85">
        <f t="shared" si="32"/>
        <v>0</v>
      </c>
      <c r="O429" s="85">
        <f t="shared" si="35"/>
        <v>0</v>
      </c>
      <c r="P429" s="157"/>
      <c r="Q429" s="39">
        <f t="shared" si="36"/>
        <v>23227</v>
      </c>
      <c r="R429" s="39">
        <f t="shared" si="37"/>
        <v>28389</v>
      </c>
      <c r="S429" s="256" t="s">
        <v>240</v>
      </c>
    </row>
    <row r="430" spans="1:19" ht="12.75" customHeight="1">
      <c r="A430" s="335"/>
      <c r="B430" s="362"/>
      <c r="C430" s="472"/>
      <c r="D430" s="268"/>
      <c r="E430" s="268"/>
      <c r="F430" s="268"/>
      <c r="G430" s="285"/>
      <c r="H430" s="294"/>
      <c r="I430" s="283" t="s">
        <v>131</v>
      </c>
      <c r="J430" s="285" t="s">
        <v>133</v>
      </c>
      <c r="K430" s="36" t="s">
        <v>136</v>
      </c>
      <c r="L430" s="39">
        <v>3</v>
      </c>
      <c r="M430" s="39">
        <v>3</v>
      </c>
      <c r="N430" s="85">
        <f t="shared" si="32"/>
        <v>0</v>
      </c>
      <c r="O430" s="85">
        <f t="shared" si="35"/>
        <v>0</v>
      </c>
      <c r="P430" s="157"/>
      <c r="Q430" s="39">
        <f t="shared" si="36"/>
        <v>3</v>
      </c>
      <c r="R430" s="39">
        <f t="shared" si="37"/>
        <v>3</v>
      </c>
      <c r="S430" s="256" t="s">
        <v>240</v>
      </c>
    </row>
    <row r="431" spans="1:19" ht="12.75" customHeight="1">
      <c r="A431" s="335"/>
      <c r="B431" s="362"/>
      <c r="C431" s="472"/>
      <c r="D431" s="268"/>
      <c r="E431" s="268"/>
      <c r="F431" s="268"/>
      <c r="G431" s="285"/>
      <c r="H431" s="294"/>
      <c r="I431" s="284"/>
      <c r="J431" s="284"/>
      <c r="K431" s="36" t="s">
        <v>199</v>
      </c>
      <c r="L431" s="39">
        <v>386</v>
      </c>
      <c r="M431" s="39">
        <v>386</v>
      </c>
      <c r="N431" s="85">
        <f t="shared" si="32"/>
        <v>0</v>
      </c>
      <c r="O431" s="85">
        <f t="shared" si="35"/>
        <v>0</v>
      </c>
      <c r="P431" s="157"/>
      <c r="Q431" s="39">
        <f t="shared" si="36"/>
        <v>347</v>
      </c>
      <c r="R431" s="39">
        <f t="shared" si="37"/>
        <v>425</v>
      </c>
      <c r="S431" s="256" t="s">
        <v>240</v>
      </c>
    </row>
    <row r="432" spans="1:19" ht="12.75" customHeight="1">
      <c r="A432" s="335"/>
      <c r="B432" s="362"/>
      <c r="C432" s="472"/>
      <c r="D432" s="268"/>
      <c r="E432" s="268"/>
      <c r="F432" s="268"/>
      <c r="G432" s="285"/>
      <c r="H432" s="294"/>
      <c r="I432" s="283" t="s">
        <v>132</v>
      </c>
      <c r="J432" s="283" t="s">
        <v>133</v>
      </c>
      <c r="K432" s="36" t="s">
        <v>136</v>
      </c>
      <c r="L432" s="39">
        <v>1</v>
      </c>
      <c r="M432" s="43">
        <v>1</v>
      </c>
      <c r="N432" s="85">
        <f t="shared" si="32"/>
        <v>0</v>
      </c>
      <c r="O432" s="85">
        <f t="shared" si="35"/>
        <v>0</v>
      </c>
      <c r="P432" s="157"/>
      <c r="Q432" s="39">
        <f t="shared" si="36"/>
        <v>1</v>
      </c>
      <c r="R432" s="39">
        <f t="shared" si="37"/>
        <v>1</v>
      </c>
      <c r="S432" s="256" t="s">
        <v>240</v>
      </c>
    </row>
    <row r="433" spans="1:19" ht="12.75" customHeight="1">
      <c r="A433" s="335"/>
      <c r="B433" s="362"/>
      <c r="C433" s="472"/>
      <c r="D433" s="268"/>
      <c r="E433" s="268"/>
      <c r="F433" s="268"/>
      <c r="G433" s="285"/>
      <c r="H433" s="294"/>
      <c r="I433" s="284"/>
      <c r="J433" s="284"/>
      <c r="K433" s="36" t="s">
        <v>199</v>
      </c>
      <c r="L433" s="39">
        <v>138</v>
      </c>
      <c r="M433" s="39">
        <v>138</v>
      </c>
      <c r="N433" s="85">
        <f t="shared" si="32"/>
        <v>0</v>
      </c>
      <c r="O433" s="85">
        <f t="shared" si="35"/>
        <v>0</v>
      </c>
      <c r="P433" s="157"/>
      <c r="Q433" s="39">
        <f t="shared" si="36"/>
        <v>124</v>
      </c>
      <c r="R433" s="39">
        <f t="shared" si="37"/>
        <v>152</v>
      </c>
      <c r="S433" s="256" t="s">
        <v>240</v>
      </c>
    </row>
    <row r="434" spans="1:19" ht="12.75" customHeight="1">
      <c r="A434" s="335"/>
      <c r="B434" s="362"/>
      <c r="C434" s="472"/>
      <c r="D434" s="268"/>
      <c r="E434" s="268"/>
      <c r="F434" s="268"/>
      <c r="G434" s="285"/>
      <c r="H434" s="294"/>
      <c r="I434" s="288" t="s">
        <v>200</v>
      </c>
      <c r="J434" s="289"/>
      <c r="K434" s="27" t="s">
        <v>136</v>
      </c>
      <c r="L434" s="26">
        <f>L424+L426+L428+L430+L432</f>
        <v>265</v>
      </c>
      <c r="M434" s="26">
        <f>M424+M426+M428+M430+M432</f>
        <v>265</v>
      </c>
      <c r="N434" s="85">
        <f t="shared" si="32"/>
        <v>0</v>
      </c>
      <c r="O434" s="85">
        <f t="shared" si="35"/>
        <v>0</v>
      </c>
      <c r="P434" s="429">
        <f>M435/L435*100</f>
        <v>100</v>
      </c>
      <c r="Q434" s="39">
        <f t="shared" si="36"/>
        <v>239</v>
      </c>
      <c r="R434" s="39">
        <f t="shared" si="37"/>
        <v>292</v>
      </c>
      <c r="S434" s="256" t="s">
        <v>240</v>
      </c>
    </row>
    <row r="435" spans="1:19" ht="13.5" customHeight="1" thickBot="1">
      <c r="A435" s="336"/>
      <c r="B435" s="363"/>
      <c r="C435" s="473"/>
      <c r="D435" s="269"/>
      <c r="E435" s="269"/>
      <c r="F435" s="269"/>
      <c r="G435" s="296"/>
      <c r="H435" s="303"/>
      <c r="I435" s="299"/>
      <c r="J435" s="300"/>
      <c r="K435" s="28" t="s">
        <v>199</v>
      </c>
      <c r="L435" s="136">
        <f>L425+L427+L429+L431+L433</f>
        <v>29072</v>
      </c>
      <c r="M435" s="136">
        <f>M425+M427+M429+M431+M433</f>
        <v>29072</v>
      </c>
      <c r="N435" s="93">
        <f t="shared" si="32"/>
        <v>0</v>
      </c>
      <c r="O435" s="93">
        <f t="shared" si="35"/>
        <v>0</v>
      </c>
      <c r="P435" s="433"/>
      <c r="Q435" s="73">
        <f t="shared" si="36"/>
        <v>26165</v>
      </c>
      <c r="R435" s="73">
        <f t="shared" si="37"/>
        <v>31979</v>
      </c>
      <c r="S435" s="259" t="s">
        <v>240</v>
      </c>
    </row>
    <row r="436" spans="1:19" ht="12.75" customHeight="1">
      <c r="A436" s="334">
        <v>35</v>
      </c>
      <c r="B436" s="361" t="s">
        <v>161</v>
      </c>
      <c r="C436" s="468">
        <v>775</v>
      </c>
      <c r="D436" s="267">
        <v>14338000</v>
      </c>
      <c r="E436" s="267">
        <v>16197682.7</v>
      </c>
      <c r="F436" s="267">
        <v>15853369.32</v>
      </c>
      <c r="G436" s="292" t="s">
        <v>215</v>
      </c>
      <c r="H436" s="292" t="s">
        <v>85</v>
      </c>
      <c r="I436" s="292" t="s">
        <v>191</v>
      </c>
      <c r="J436" s="292" t="s">
        <v>137</v>
      </c>
      <c r="K436" s="32" t="s">
        <v>136</v>
      </c>
      <c r="L436" s="49">
        <v>6</v>
      </c>
      <c r="M436" s="49">
        <v>6</v>
      </c>
      <c r="N436" s="95">
        <f t="shared" si="32"/>
        <v>0</v>
      </c>
      <c r="O436" s="95">
        <f t="shared" si="35"/>
        <v>0</v>
      </c>
      <c r="P436" s="231"/>
      <c r="Q436" s="84">
        <f t="shared" si="36"/>
        <v>5</v>
      </c>
      <c r="R436" s="33">
        <f t="shared" si="37"/>
        <v>7</v>
      </c>
      <c r="S436" s="257" t="s">
        <v>240</v>
      </c>
    </row>
    <row r="437" spans="1:19" ht="12.75" customHeight="1">
      <c r="A437" s="335"/>
      <c r="B437" s="362"/>
      <c r="C437" s="469"/>
      <c r="D437" s="268"/>
      <c r="E437" s="268"/>
      <c r="F437" s="268"/>
      <c r="G437" s="285"/>
      <c r="H437" s="285"/>
      <c r="I437" s="284"/>
      <c r="J437" s="284"/>
      <c r="K437" s="36" t="s">
        <v>199</v>
      </c>
      <c r="L437" s="89">
        <v>1273</v>
      </c>
      <c r="M437" s="89">
        <v>1273</v>
      </c>
      <c r="N437" s="85">
        <f t="shared" si="32"/>
        <v>0</v>
      </c>
      <c r="O437" s="85">
        <f t="shared" si="35"/>
        <v>0</v>
      </c>
      <c r="P437" s="157"/>
      <c r="Q437" s="39">
        <f t="shared" si="36"/>
        <v>1146</v>
      </c>
      <c r="R437" s="39">
        <f t="shared" si="37"/>
        <v>1400</v>
      </c>
      <c r="S437" s="256" t="s">
        <v>240</v>
      </c>
    </row>
    <row r="438" spans="1:19" ht="12.75" customHeight="1">
      <c r="A438" s="335"/>
      <c r="B438" s="362"/>
      <c r="C438" s="469"/>
      <c r="D438" s="268"/>
      <c r="E438" s="268"/>
      <c r="F438" s="268"/>
      <c r="G438" s="285"/>
      <c r="H438" s="285"/>
      <c r="I438" s="285" t="s">
        <v>132</v>
      </c>
      <c r="J438" s="285" t="s">
        <v>133</v>
      </c>
      <c r="K438" s="36" t="s">
        <v>136</v>
      </c>
      <c r="L438" s="89">
        <v>1</v>
      </c>
      <c r="M438" s="89">
        <v>1</v>
      </c>
      <c r="N438" s="85"/>
      <c r="O438" s="85"/>
      <c r="P438" s="157"/>
      <c r="Q438" s="39">
        <f>ROUND(L438-(L438*10/100),0)</f>
        <v>1</v>
      </c>
      <c r="R438" s="39">
        <f>ROUND(L438+(L438*10/100),0)</f>
        <v>1</v>
      </c>
      <c r="S438" s="256" t="s">
        <v>240</v>
      </c>
    </row>
    <row r="439" spans="1:19" ht="12.75" customHeight="1">
      <c r="A439" s="335"/>
      <c r="B439" s="362"/>
      <c r="C439" s="469"/>
      <c r="D439" s="268"/>
      <c r="E439" s="268"/>
      <c r="F439" s="268"/>
      <c r="G439" s="285"/>
      <c r="H439" s="285"/>
      <c r="I439" s="284"/>
      <c r="J439" s="284"/>
      <c r="K439" s="36" t="s">
        <v>199</v>
      </c>
      <c r="L439" s="89">
        <v>103</v>
      </c>
      <c r="M439" s="89">
        <v>103</v>
      </c>
      <c r="N439" s="85"/>
      <c r="O439" s="85"/>
      <c r="P439" s="157"/>
      <c r="Q439" s="39">
        <f>ROUND(L439-(L439*10/100),0)</f>
        <v>93</v>
      </c>
      <c r="R439" s="39">
        <f>ROUND(L439+(L439*10/100),0)</f>
        <v>113</v>
      </c>
      <c r="S439" s="256" t="s">
        <v>240</v>
      </c>
    </row>
    <row r="440" spans="1:19" ht="12.75" customHeight="1">
      <c r="A440" s="335"/>
      <c r="B440" s="362"/>
      <c r="C440" s="469"/>
      <c r="D440" s="268"/>
      <c r="E440" s="268"/>
      <c r="F440" s="268"/>
      <c r="G440" s="285"/>
      <c r="H440" s="285"/>
      <c r="I440" s="285" t="s">
        <v>191</v>
      </c>
      <c r="J440" s="285" t="s">
        <v>133</v>
      </c>
      <c r="K440" s="36" t="s">
        <v>136</v>
      </c>
      <c r="L440" s="43">
        <v>160</v>
      </c>
      <c r="M440" s="43">
        <v>154</v>
      </c>
      <c r="N440" s="85">
        <f t="shared" si="32"/>
        <v>-3.75</v>
      </c>
      <c r="O440" s="85">
        <f t="shared" si="35"/>
        <v>6</v>
      </c>
      <c r="P440" s="157"/>
      <c r="Q440" s="39">
        <f t="shared" si="36"/>
        <v>144</v>
      </c>
      <c r="R440" s="39">
        <f t="shared" si="37"/>
        <v>176</v>
      </c>
      <c r="S440" s="256" t="s">
        <v>240</v>
      </c>
    </row>
    <row r="441" spans="1:19" ht="12.75" customHeight="1">
      <c r="A441" s="335"/>
      <c r="B441" s="362"/>
      <c r="C441" s="469"/>
      <c r="D441" s="268"/>
      <c r="E441" s="268"/>
      <c r="F441" s="268"/>
      <c r="G441" s="285"/>
      <c r="H441" s="285"/>
      <c r="I441" s="284"/>
      <c r="J441" s="284"/>
      <c r="K441" s="36" t="s">
        <v>199</v>
      </c>
      <c r="L441" s="39">
        <v>17840</v>
      </c>
      <c r="M441" s="39">
        <v>17840</v>
      </c>
      <c r="N441" s="85">
        <f aca="true" t="shared" si="38" ref="N441:N522">M441/L441*100-100</f>
        <v>0</v>
      </c>
      <c r="O441" s="85">
        <f t="shared" si="35"/>
        <v>0</v>
      </c>
      <c r="P441" s="157"/>
      <c r="Q441" s="39">
        <f t="shared" si="36"/>
        <v>16056</v>
      </c>
      <c r="R441" s="39">
        <f t="shared" si="37"/>
        <v>19624</v>
      </c>
      <c r="S441" s="256" t="s">
        <v>240</v>
      </c>
    </row>
    <row r="442" spans="1:19" ht="12.75" customHeight="1">
      <c r="A442" s="335"/>
      <c r="B442" s="362"/>
      <c r="C442" s="469"/>
      <c r="D442" s="268"/>
      <c r="E442" s="268"/>
      <c r="F442" s="268"/>
      <c r="G442" s="285"/>
      <c r="H442" s="285"/>
      <c r="I442" s="297" t="s">
        <v>200</v>
      </c>
      <c r="J442" s="298"/>
      <c r="K442" s="27" t="s">
        <v>136</v>
      </c>
      <c r="L442" s="26">
        <f>L436+L438+L440</f>
        <v>167</v>
      </c>
      <c r="M442" s="26">
        <f>M436+M438+M440</f>
        <v>161</v>
      </c>
      <c r="N442" s="85">
        <f t="shared" si="38"/>
        <v>-3.592814371257475</v>
      </c>
      <c r="O442" s="85">
        <f t="shared" si="35"/>
        <v>6</v>
      </c>
      <c r="P442" s="429">
        <f>M443/L443*100</f>
        <v>100</v>
      </c>
      <c r="Q442" s="39">
        <f t="shared" si="36"/>
        <v>150</v>
      </c>
      <c r="R442" s="39">
        <f t="shared" si="37"/>
        <v>184</v>
      </c>
      <c r="S442" s="256" t="s">
        <v>240</v>
      </c>
    </row>
    <row r="443" spans="1:19" ht="12.75" customHeight="1">
      <c r="A443" s="335"/>
      <c r="B443" s="362"/>
      <c r="C443" s="469"/>
      <c r="D443" s="268"/>
      <c r="E443" s="268"/>
      <c r="F443" s="268"/>
      <c r="G443" s="284"/>
      <c r="H443" s="284"/>
      <c r="I443" s="290"/>
      <c r="J443" s="291"/>
      <c r="K443" s="27" t="s">
        <v>199</v>
      </c>
      <c r="L443" s="124">
        <f>L437+L439+L441</f>
        <v>19216</v>
      </c>
      <c r="M443" s="124">
        <f>M437+M439+M441</f>
        <v>19216</v>
      </c>
      <c r="N443" s="85">
        <f t="shared" si="38"/>
        <v>0</v>
      </c>
      <c r="O443" s="85">
        <f t="shared" si="35"/>
        <v>0</v>
      </c>
      <c r="P443" s="433"/>
      <c r="Q443" s="39">
        <f t="shared" si="36"/>
        <v>17294</v>
      </c>
      <c r="R443" s="39">
        <f t="shared" si="37"/>
        <v>21138</v>
      </c>
      <c r="S443" s="256" t="s">
        <v>240</v>
      </c>
    </row>
    <row r="444" spans="1:19" ht="12.75" customHeight="1">
      <c r="A444" s="335"/>
      <c r="B444" s="362"/>
      <c r="C444" s="469"/>
      <c r="D444" s="268"/>
      <c r="E444" s="268"/>
      <c r="F444" s="268"/>
      <c r="G444" s="285" t="s">
        <v>134</v>
      </c>
      <c r="H444" s="293"/>
      <c r="I444" s="285" t="s">
        <v>72</v>
      </c>
      <c r="J444" s="285" t="s">
        <v>137</v>
      </c>
      <c r="K444" s="83" t="s">
        <v>136</v>
      </c>
      <c r="L444" s="43">
        <v>6</v>
      </c>
      <c r="M444" s="43">
        <v>6</v>
      </c>
      <c r="N444" s="85">
        <f t="shared" si="38"/>
        <v>0</v>
      </c>
      <c r="O444" s="85">
        <f t="shared" si="35"/>
        <v>0</v>
      </c>
      <c r="P444" s="157"/>
      <c r="Q444" s="39">
        <f t="shared" si="36"/>
        <v>5</v>
      </c>
      <c r="R444" s="39">
        <f t="shared" si="37"/>
        <v>7</v>
      </c>
      <c r="S444" s="256" t="s">
        <v>240</v>
      </c>
    </row>
    <row r="445" spans="1:19" ht="12.75" customHeight="1">
      <c r="A445" s="335"/>
      <c r="B445" s="362"/>
      <c r="C445" s="469"/>
      <c r="D445" s="268"/>
      <c r="E445" s="268"/>
      <c r="F445" s="268"/>
      <c r="G445" s="285"/>
      <c r="H445" s="294"/>
      <c r="I445" s="284"/>
      <c r="J445" s="284"/>
      <c r="K445" s="36" t="s">
        <v>199</v>
      </c>
      <c r="L445" s="43">
        <v>1273</v>
      </c>
      <c r="M445" s="43">
        <v>1273</v>
      </c>
      <c r="N445" s="85">
        <f t="shared" si="38"/>
        <v>0</v>
      </c>
      <c r="O445" s="85">
        <f t="shared" si="35"/>
        <v>0</v>
      </c>
      <c r="P445" s="157"/>
      <c r="Q445" s="39">
        <f t="shared" si="36"/>
        <v>1146</v>
      </c>
      <c r="R445" s="39">
        <f t="shared" si="37"/>
        <v>1400</v>
      </c>
      <c r="S445" s="256" t="s">
        <v>240</v>
      </c>
    </row>
    <row r="446" spans="1:19" ht="12.75" customHeight="1">
      <c r="A446" s="335"/>
      <c r="B446" s="362"/>
      <c r="C446" s="469"/>
      <c r="D446" s="268"/>
      <c r="E446" s="268"/>
      <c r="F446" s="268"/>
      <c r="G446" s="285"/>
      <c r="H446" s="294"/>
      <c r="I446" s="285" t="s">
        <v>132</v>
      </c>
      <c r="J446" s="283" t="s">
        <v>133</v>
      </c>
      <c r="K446" s="83" t="s">
        <v>136</v>
      </c>
      <c r="L446" s="43">
        <v>1</v>
      </c>
      <c r="M446" s="43">
        <v>1</v>
      </c>
      <c r="N446" s="85"/>
      <c r="O446" s="85"/>
      <c r="P446" s="157"/>
      <c r="Q446" s="39">
        <f>ROUND(L446-(L446*10/100),0)</f>
        <v>1</v>
      </c>
      <c r="R446" s="39">
        <f>ROUND(L446+(L446*10/100),0)</f>
        <v>1</v>
      </c>
      <c r="S446" s="256" t="s">
        <v>240</v>
      </c>
    </row>
    <row r="447" spans="1:19" ht="12.75" customHeight="1">
      <c r="A447" s="335"/>
      <c r="B447" s="362"/>
      <c r="C447" s="469"/>
      <c r="D447" s="268"/>
      <c r="E447" s="268"/>
      <c r="F447" s="268"/>
      <c r="G447" s="285"/>
      <c r="H447" s="294"/>
      <c r="I447" s="284"/>
      <c r="J447" s="284"/>
      <c r="K447" s="36" t="s">
        <v>199</v>
      </c>
      <c r="L447" s="43">
        <v>151</v>
      </c>
      <c r="M447" s="43">
        <v>151</v>
      </c>
      <c r="N447" s="85"/>
      <c r="O447" s="85"/>
      <c r="P447" s="157"/>
      <c r="Q447" s="39">
        <f>ROUND(L447-(L447*10/100),0)</f>
        <v>136</v>
      </c>
      <c r="R447" s="39">
        <f>ROUND(L447+(L447*10/100),0)</f>
        <v>166</v>
      </c>
      <c r="S447" s="256" t="s">
        <v>240</v>
      </c>
    </row>
    <row r="448" spans="1:19" ht="12.75" customHeight="1">
      <c r="A448" s="335"/>
      <c r="B448" s="362"/>
      <c r="C448" s="469"/>
      <c r="D448" s="268"/>
      <c r="E448" s="268"/>
      <c r="F448" s="268"/>
      <c r="G448" s="285"/>
      <c r="H448" s="294"/>
      <c r="I448" s="283" t="s">
        <v>131</v>
      </c>
      <c r="J448" s="283" t="s">
        <v>133</v>
      </c>
      <c r="K448" s="36" t="s">
        <v>136</v>
      </c>
      <c r="L448" s="46">
        <v>2</v>
      </c>
      <c r="M448" s="46">
        <v>2</v>
      </c>
      <c r="N448" s="85">
        <f t="shared" si="38"/>
        <v>0</v>
      </c>
      <c r="O448" s="85">
        <f t="shared" si="35"/>
        <v>0</v>
      </c>
      <c r="P448" s="157"/>
      <c r="Q448" s="39">
        <f t="shared" si="36"/>
        <v>2</v>
      </c>
      <c r="R448" s="39">
        <f t="shared" si="37"/>
        <v>2</v>
      </c>
      <c r="S448" s="256" t="s">
        <v>240</v>
      </c>
    </row>
    <row r="449" spans="1:19" ht="12.75" customHeight="1">
      <c r="A449" s="335"/>
      <c r="B449" s="362"/>
      <c r="C449" s="469"/>
      <c r="D449" s="268"/>
      <c r="E449" s="268"/>
      <c r="F449" s="268"/>
      <c r="G449" s="285"/>
      <c r="H449" s="294"/>
      <c r="I449" s="284"/>
      <c r="J449" s="284"/>
      <c r="K449" s="36" t="s">
        <v>199</v>
      </c>
      <c r="L449" s="46">
        <v>199</v>
      </c>
      <c r="M449" s="46">
        <v>199</v>
      </c>
      <c r="N449" s="85">
        <f t="shared" si="38"/>
        <v>0</v>
      </c>
      <c r="O449" s="85">
        <f t="shared" si="35"/>
        <v>0</v>
      </c>
      <c r="P449" s="157"/>
      <c r="Q449" s="39">
        <f t="shared" si="36"/>
        <v>179</v>
      </c>
      <c r="R449" s="39">
        <f t="shared" si="37"/>
        <v>219</v>
      </c>
      <c r="S449" s="256" t="s">
        <v>240</v>
      </c>
    </row>
    <row r="450" spans="1:19" ht="12.75" customHeight="1">
      <c r="A450" s="335"/>
      <c r="B450" s="362"/>
      <c r="C450" s="469"/>
      <c r="D450" s="268"/>
      <c r="E450" s="268"/>
      <c r="F450" s="268"/>
      <c r="G450" s="285"/>
      <c r="H450" s="294"/>
      <c r="I450" s="285" t="s">
        <v>72</v>
      </c>
      <c r="J450" s="285" t="s">
        <v>133</v>
      </c>
      <c r="K450" s="36" t="s">
        <v>136</v>
      </c>
      <c r="L450" s="43">
        <v>158</v>
      </c>
      <c r="M450" s="43">
        <v>152</v>
      </c>
      <c r="N450" s="85">
        <f t="shared" si="38"/>
        <v>-3.7974683544303787</v>
      </c>
      <c r="O450" s="85">
        <f t="shared" si="35"/>
        <v>6</v>
      </c>
      <c r="P450" s="157"/>
      <c r="Q450" s="39">
        <f t="shared" si="36"/>
        <v>142</v>
      </c>
      <c r="R450" s="39">
        <f t="shared" si="37"/>
        <v>174</v>
      </c>
      <c r="S450" s="256" t="s">
        <v>240</v>
      </c>
    </row>
    <row r="451" spans="1:19" ht="12.75" customHeight="1">
      <c r="A451" s="335"/>
      <c r="B451" s="362"/>
      <c r="C451" s="469"/>
      <c r="D451" s="268"/>
      <c r="E451" s="268"/>
      <c r="F451" s="268"/>
      <c r="G451" s="285"/>
      <c r="H451" s="294"/>
      <c r="I451" s="284"/>
      <c r="J451" s="284"/>
      <c r="K451" s="36" t="s">
        <v>199</v>
      </c>
      <c r="L451" s="39">
        <v>17593</v>
      </c>
      <c r="M451" s="39">
        <v>17593</v>
      </c>
      <c r="N451" s="85">
        <f t="shared" si="38"/>
        <v>0</v>
      </c>
      <c r="O451" s="85">
        <f t="shared" si="35"/>
        <v>0</v>
      </c>
      <c r="P451" s="157"/>
      <c r="Q451" s="39">
        <f t="shared" si="36"/>
        <v>15834</v>
      </c>
      <c r="R451" s="39">
        <f t="shared" si="37"/>
        <v>19352</v>
      </c>
      <c r="S451" s="256" t="s">
        <v>240</v>
      </c>
    </row>
    <row r="452" spans="1:19" ht="12.75" customHeight="1">
      <c r="A452" s="335"/>
      <c r="B452" s="362"/>
      <c r="C452" s="469"/>
      <c r="D452" s="268"/>
      <c r="E452" s="268"/>
      <c r="F452" s="268"/>
      <c r="G452" s="285"/>
      <c r="H452" s="294"/>
      <c r="I452" s="288" t="s">
        <v>200</v>
      </c>
      <c r="J452" s="289"/>
      <c r="K452" s="27" t="s">
        <v>136</v>
      </c>
      <c r="L452" s="26">
        <f>L444+L448+L450+L446</f>
        <v>167</v>
      </c>
      <c r="M452" s="26">
        <f>M444+M448+M450+M446</f>
        <v>161</v>
      </c>
      <c r="N452" s="85">
        <f t="shared" si="38"/>
        <v>-3.592814371257475</v>
      </c>
      <c r="O452" s="85">
        <f t="shared" si="35"/>
        <v>6</v>
      </c>
      <c r="P452" s="429">
        <f>M453/L453*100</f>
        <v>100</v>
      </c>
      <c r="Q452" s="39">
        <f t="shared" si="36"/>
        <v>150</v>
      </c>
      <c r="R452" s="39">
        <f t="shared" si="37"/>
        <v>184</v>
      </c>
      <c r="S452" s="256" t="s">
        <v>240</v>
      </c>
    </row>
    <row r="453" spans="1:19" ht="13.5" customHeight="1" thickBot="1">
      <c r="A453" s="336"/>
      <c r="B453" s="363"/>
      <c r="C453" s="470"/>
      <c r="D453" s="269"/>
      <c r="E453" s="269"/>
      <c r="F453" s="269"/>
      <c r="G453" s="296"/>
      <c r="H453" s="303"/>
      <c r="I453" s="299"/>
      <c r="J453" s="300"/>
      <c r="K453" s="28" t="s">
        <v>199</v>
      </c>
      <c r="L453" s="26">
        <f>L445+L449+L451+L447</f>
        <v>19216</v>
      </c>
      <c r="M453" s="26">
        <f>M445+M449+M451+M447</f>
        <v>19216</v>
      </c>
      <c r="N453" s="93">
        <f t="shared" si="38"/>
        <v>0</v>
      </c>
      <c r="O453" s="93">
        <f t="shared" si="35"/>
        <v>0</v>
      </c>
      <c r="P453" s="433"/>
      <c r="Q453" s="73">
        <f t="shared" si="36"/>
        <v>17294</v>
      </c>
      <c r="R453" s="73">
        <f t="shared" si="37"/>
        <v>21138</v>
      </c>
      <c r="S453" s="259" t="s">
        <v>240</v>
      </c>
    </row>
    <row r="454" spans="1:19" ht="12.75" customHeight="1">
      <c r="A454" s="334">
        <v>36</v>
      </c>
      <c r="B454" s="361" t="s">
        <v>160</v>
      </c>
      <c r="C454" s="471">
        <v>775</v>
      </c>
      <c r="D454" s="267">
        <v>25939600</v>
      </c>
      <c r="E454" s="267">
        <v>27167367.32</v>
      </c>
      <c r="F454" s="267">
        <v>26870565.98</v>
      </c>
      <c r="G454" s="292" t="s">
        <v>215</v>
      </c>
      <c r="H454" s="292" t="s">
        <v>201</v>
      </c>
      <c r="I454" s="292" t="s">
        <v>191</v>
      </c>
      <c r="J454" s="292" t="s">
        <v>137</v>
      </c>
      <c r="K454" s="32" t="s">
        <v>136</v>
      </c>
      <c r="L454" s="49">
        <v>32</v>
      </c>
      <c r="M454" s="49">
        <v>31</v>
      </c>
      <c r="N454" s="95">
        <f t="shared" si="38"/>
        <v>-3.125</v>
      </c>
      <c r="O454" s="95">
        <f t="shared" si="35"/>
        <v>1</v>
      </c>
      <c r="P454" s="231"/>
      <c r="Q454" s="84">
        <f t="shared" si="36"/>
        <v>29</v>
      </c>
      <c r="R454" s="33">
        <f t="shared" si="37"/>
        <v>35</v>
      </c>
      <c r="S454" s="257" t="s">
        <v>240</v>
      </c>
    </row>
    <row r="455" spans="1:19" ht="12.75" customHeight="1">
      <c r="A455" s="335"/>
      <c r="B455" s="362"/>
      <c r="C455" s="472"/>
      <c r="D455" s="268"/>
      <c r="E455" s="268"/>
      <c r="F455" s="268"/>
      <c r="G455" s="285"/>
      <c r="H455" s="284"/>
      <c r="I455" s="284"/>
      <c r="J455" s="284"/>
      <c r="K455" s="36" t="s">
        <v>199</v>
      </c>
      <c r="L455" s="39">
        <v>2969</v>
      </c>
      <c r="M455" s="39">
        <v>2969</v>
      </c>
      <c r="N455" s="85">
        <f t="shared" si="38"/>
        <v>0</v>
      </c>
      <c r="O455" s="85">
        <f t="shared" si="35"/>
        <v>0</v>
      </c>
      <c r="P455" s="157"/>
      <c r="Q455" s="39">
        <f t="shared" si="36"/>
        <v>2672</v>
      </c>
      <c r="R455" s="39">
        <f t="shared" si="37"/>
        <v>3266</v>
      </c>
      <c r="S455" s="256" t="s">
        <v>240</v>
      </c>
    </row>
    <row r="456" spans="1:19" ht="12.75" customHeight="1">
      <c r="A456" s="335"/>
      <c r="B456" s="362"/>
      <c r="C456" s="472"/>
      <c r="D456" s="268"/>
      <c r="E456" s="268"/>
      <c r="F456" s="268"/>
      <c r="G456" s="285"/>
      <c r="H456" s="283" t="s">
        <v>218</v>
      </c>
      <c r="I456" s="283" t="s">
        <v>219</v>
      </c>
      <c r="J456" s="283" t="s">
        <v>133</v>
      </c>
      <c r="K456" s="83" t="s">
        <v>136</v>
      </c>
      <c r="L456" s="89">
        <v>27</v>
      </c>
      <c r="M456" s="89">
        <v>27</v>
      </c>
      <c r="N456" s="85">
        <f t="shared" si="38"/>
        <v>0</v>
      </c>
      <c r="O456" s="85">
        <f t="shared" si="35"/>
        <v>0</v>
      </c>
      <c r="P456" s="157"/>
      <c r="Q456" s="39">
        <f t="shared" si="36"/>
        <v>24</v>
      </c>
      <c r="R456" s="39">
        <f t="shared" si="37"/>
        <v>30</v>
      </c>
      <c r="S456" s="256" t="s">
        <v>240</v>
      </c>
    </row>
    <row r="457" spans="1:19" ht="12.75" customHeight="1">
      <c r="A457" s="335"/>
      <c r="B457" s="362"/>
      <c r="C457" s="472"/>
      <c r="D457" s="268"/>
      <c r="E457" s="268"/>
      <c r="F457" s="268"/>
      <c r="G457" s="285"/>
      <c r="H457" s="284"/>
      <c r="I457" s="284"/>
      <c r="J457" s="284"/>
      <c r="K457" s="36" t="s">
        <v>199</v>
      </c>
      <c r="L457" s="39">
        <v>3395</v>
      </c>
      <c r="M457" s="39">
        <v>3395</v>
      </c>
      <c r="N457" s="85">
        <f t="shared" si="38"/>
        <v>0</v>
      </c>
      <c r="O457" s="85">
        <f t="shared" si="35"/>
        <v>0</v>
      </c>
      <c r="P457" s="157"/>
      <c r="Q457" s="39">
        <f t="shared" si="36"/>
        <v>3056</v>
      </c>
      <c r="R457" s="39">
        <f t="shared" si="37"/>
        <v>3735</v>
      </c>
      <c r="S457" s="256" t="s">
        <v>240</v>
      </c>
    </row>
    <row r="458" spans="1:19" ht="12.75" customHeight="1">
      <c r="A458" s="335"/>
      <c r="B458" s="362"/>
      <c r="C458" s="472"/>
      <c r="D458" s="268"/>
      <c r="E458" s="268"/>
      <c r="F458" s="268"/>
      <c r="G458" s="285"/>
      <c r="H458" s="283" t="s">
        <v>218</v>
      </c>
      <c r="I458" s="283" t="s">
        <v>132</v>
      </c>
      <c r="J458" s="283" t="s">
        <v>133</v>
      </c>
      <c r="K458" s="83" t="s">
        <v>136</v>
      </c>
      <c r="L458" s="43">
        <v>4</v>
      </c>
      <c r="M458" s="43">
        <v>4</v>
      </c>
      <c r="N458" s="85">
        <f t="shared" si="38"/>
        <v>0</v>
      </c>
      <c r="O458" s="85">
        <f t="shared" si="35"/>
        <v>0</v>
      </c>
      <c r="P458" s="157"/>
      <c r="Q458" s="39">
        <f t="shared" si="36"/>
        <v>4</v>
      </c>
      <c r="R458" s="39">
        <f t="shared" si="37"/>
        <v>4</v>
      </c>
      <c r="S458" s="256" t="s">
        <v>240</v>
      </c>
    </row>
    <row r="459" spans="1:19" ht="12.75" customHeight="1">
      <c r="A459" s="335"/>
      <c r="B459" s="362"/>
      <c r="C459" s="472"/>
      <c r="D459" s="268"/>
      <c r="E459" s="268"/>
      <c r="F459" s="268"/>
      <c r="G459" s="285"/>
      <c r="H459" s="284"/>
      <c r="I459" s="285"/>
      <c r="J459" s="284"/>
      <c r="K459" s="36" t="s">
        <v>199</v>
      </c>
      <c r="L459" s="43">
        <v>441</v>
      </c>
      <c r="M459" s="43">
        <v>441</v>
      </c>
      <c r="N459" s="85">
        <f t="shared" si="38"/>
        <v>0</v>
      </c>
      <c r="O459" s="85">
        <f t="shared" si="35"/>
        <v>0</v>
      </c>
      <c r="P459" s="157"/>
      <c r="Q459" s="39">
        <f t="shared" si="36"/>
        <v>397</v>
      </c>
      <c r="R459" s="39">
        <f t="shared" si="37"/>
        <v>485</v>
      </c>
      <c r="S459" s="256" t="s">
        <v>240</v>
      </c>
    </row>
    <row r="460" spans="1:19" ht="12.75" customHeight="1">
      <c r="A460" s="335"/>
      <c r="B460" s="362"/>
      <c r="C460" s="472"/>
      <c r="D460" s="268"/>
      <c r="E460" s="268"/>
      <c r="F460" s="268"/>
      <c r="G460" s="285"/>
      <c r="H460" s="283" t="s">
        <v>201</v>
      </c>
      <c r="I460" s="306" t="s">
        <v>191</v>
      </c>
      <c r="J460" s="283" t="s">
        <v>133</v>
      </c>
      <c r="K460" s="83" t="s">
        <v>136</v>
      </c>
      <c r="L460" s="43">
        <v>227</v>
      </c>
      <c r="M460" s="43">
        <v>222</v>
      </c>
      <c r="N460" s="85">
        <f t="shared" si="38"/>
        <v>-2.2026431718061588</v>
      </c>
      <c r="O460" s="85">
        <f t="shared" si="35"/>
        <v>5</v>
      </c>
      <c r="P460" s="157"/>
      <c r="Q460" s="39">
        <f t="shared" si="36"/>
        <v>204</v>
      </c>
      <c r="R460" s="39">
        <f t="shared" si="37"/>
        <v>250</v>
      </c>
      <c r="S460" s="256" t="s">
        <v>240</v>
      </c>
    </row>
    <row r="461" spans="1:19" ht="12.75" customHeight="1">
      <c r="A461" s="335"/>
      <c r="B461" s="362"/>
      <c r="C461" s="472"/>
      <c r="D461" s="268"/>
      <c r="E461" s="268"/>
      <c r="F461" s="268"/>
      <c r="G461" s="285"/>
      <c r="H461" s="285"/>
      <c r="I461" s="306"/>
      <c r="J461" s="284"/>
      <c r="K461" s="36" t="s">
        <v>199</v>
      </c>
      <c r="L461" s="39">
        <v>27119</v>
      </c>
      <c r="M461" s="39">
        <v>27119</v>
      </c>
      <c r="N461" s="85">
        <f t="shared" si="38"/>
        <v>0</v>
      </c>
      <c r="O461" s="85">
        <f t="shared" si="35"/>
        <v>0</v>
      </c>
      <c r="P461" s="157"/>
      <c r="Q461" s="39">
        <f t="shared" si="36"/>
        <v>24407</v>
      </c>
      <c r="R461" s="39">
        <f t="shared" si="37"/>
        <v>29831</v>
      </c>
      <c r="S461" s="256" t="s">
        <v>240</v>
      </c>
    </row>
    <row r="462" spans="1:19" ht="12.75" customHeight="1">
      <c r="A462" s="335"/>
      <c r="B462" s="362"/>
      <c r="C462" s="472"/>
      <c r="D462" s="268"/>
      <c r="E462" s="268"/>
      <c r="F462" s="268"/>
      <c r="G462" s="285"/>
      <c r="H462" s="285"/>
      <c r="I462" s="307" t="s">
        <v>200</v>
      </c>
      <c r="J462" s="307"/>
      <c r="K462" s="27" t="s">
        <v>136</v>
      </c>
      <c r="L462" s="26">
        <f>L454+L458+L460+L456</f>
        <v>290</v>
      </c>
      <c r="M462" s="26">
        <f>M454+M458+M460+M456</f>
        <v>284</v>
      </c>
      <c r="N462" s="85">
        <f t="shared" si="38"/>
        <v>-2.068965517241381</v>
      </c>
      <c r="O462" s="85">
        <f t="shared" si="35"/>
        <v>6</v>
      </c>
      <c r="P462" s="429">
        <f>M463/L463*100</f>
        <v>100</v>
      </c>
      <c r="Q462" s="39">
        <f t="shared" si="36"/>
        <v>261</v>
      </c>
      <c r="R462" s="39">
        <f t="shared" si="37"/>
        <v>319</v>
      </c>
      <c r="S462" s="256" t="s">
        <v>240</v>
      </c>
    </row>
    <row r="463" spans="1:19" ht="12.75" customHeight="1">
      <c r="A463" s="335"/>
      <c r="B463" s="362"/>
      <c r="C463" s="472"/>
      <c r="D463" s="268"/>
      <c r="E463" s="268"/>
      <c r="F463" s="268"/>
      <c r="G463" s="284"/>
      <c r="H463" s="284"/>
      <c r="I463" s="307"/>
      <c r="J463" s="307"/>
      <c r="K463" s="27" t="s">
        <v>199</v>
      </c>
      <c r="L463" s="26">
        <f>L455+L459+L461+L457</f>
        <v>33924</v>
      </c>
      <c r="M463" s="26">
        <f>M455+M459+M461+M457</f>
        <v>33924</v>
      </c>
      <c r="N463" s="85">
        <f t="shared" si="38"/>
        <v>0</v>
      </c>
      <c r="O463" s="85">
        <f t="shared" si="35"/>
        <v>0</v>
      </c>
      <c r="P463" s="433"/>
      <c r="Q463" s="39">
        <f t="shared" si="36"/>
        <v>30532</v>
      </c>
      <c r="R463" s="39">
        <f t="shared" si="37"/>
        <v>37316</v>
      </c>
      <c r="S463" s="256" t="s">
        <v>240</v>
      </c>
    </row>
    <row r="464" spans="1:19" ht="12.75" customHeight="1">
      <c r="A464" s="335"/>
      <c r="B464" s="362"/>
      <c r="C464" s="472"/>
      <c r="D464" s="268"/>
      <c r="E464" s="268"/>
      <c r="F464" s="268"/>
      <c r="G464" s="283" t="s">
        <v>134</v>
      </c>
      <c r="H464" s="293" t="s">
        <v>201</v>
      </c>
      <c r="I464" s="284" t="s">
        <v>135</v>
      </c>
      <c r="J464" s="285" t="s">
        <v>137</v>
      </c>
      <c r="K464" s="83" t="s">
        <v>136</v>
      </c>
      <c r="L464" s="39">
        <v>32</v>
      </c>
      <c r="M464" s="39">
        <v>31</v>
      </c>
      <c r="N464" s="85">
        <f t="shared" si="38"/>
        <v>-3.125</v>
      </c>
      <c r="O464" s="85">
        <f t="shared" si="35"/>
        <v>1</v>
      </c>
      <c r="P464" s="157"/>
      <c r="Q464" s="39">
        <f t="shared" si="36"/>
        <v>29</v>
      </c>
      <c r="R464" s="39">
        <f t="shared" si="37"/>
        <v>35</v>
      </c>
      <c r="S464" s="256" t="s">
        <v>240</v>
      </c>
    </row>
    <row r="465" spans="1:19" ht="12.75" customHeight="1">
      <c r="A465" s="335"/>
      <c r="B465" s="362"/>
      <c r="C465" s="472"/>
      <c r="D465" s="268"/>
      <c r="E465" s="268"/>
      <c r="F465" s="268"/>
      <c r="G465" s="285"/>
      <c r="H465" s="294"/>
      <c r="I465" s="306"/>
      <c r="J465" s="284"/>
      <c r="K465" s="36" t="s">
        <v>199</v>
      </c>
      <c r="L465" s="39">
        <v>2969</v>
      </c>
      <c r="M465" s="39">
        <v>2969</v>
      </c>
      <c r="N465" s="85">
        <f t="shared" si="38"/>
        <v>0</v>
      </c>
      <c r="O465" s="85">
        <f t="shared" si="35"/>
        <v>0</v>
      </c>
      <c r="P465" s="157"/>
      <c r="Q465" s="39">
        <f t="shared" si="36"/>
        <v>2672</v>
      </c>
      <c r="R465" s="39">
        <f t="shared" si="37"/>
        <v>3266</v>
      </c>
      <c r="S465" s="256" t="s">
        <v>240</v>
      </c>
    </row>
    <row r="466" spans="1:19" ht="12.75" customHeight="1">
      <c r="A466" s="335"/>
      <c r="B466" s="362"/>
      <c r="C466" s="472"/>
      <c r="D466" s="268"/>
      <c r="E466" s="268"/>
      <c r="F466" s="268"/>
      <c r="G466" s="285"/>
      <c r="H466" s="294"/>
      <c r="I466" s="283" t="s">
        <v>132</v>
      </c>
      <c r="J466" s="283" t="s">
        <v>133</v>
      </c>
      <c r="K466" s="36" t="s">
        <v>136</v>
      </c>
      <c r="L466" s="43">
        <v>4</v>
      </c>
      <c r="M466" s="43">
        <v>4</v>
      </c>
      <c r="N466" s="85">
        <f t="shared" si="38"/>
        <v>0</v>
      </c>
      <c r="O466" s="85">
        <f t="shared" si="35"/>
        <v>0</v>
      </c>
      <c r="P466" s="157"/>
      <c r="Q466" s="39">
        <f t="shared" si="36"/>
        <v>4</v>
      </c>
      <c r="R466" s="39">
        <f t="shared" si="37"/>
        <v>4</v>
      </c>
      <c r="S466" s="256" t="s">
        <v>240</v>
      </c>
    </row>
    <row r="467" spans="1:19" ht="12.75" customHeight="1">
      <c r="A467" s="335"/>
      <c r="B467" s="362"/>
      <c r="C467" s="472"/>
      <c r="D467" s="268"/>
      <c r="E467" s="268"/>
      <c r="F467" s="268"/>
      <c r="G467" s="285"/>
      <c r="H467" s="294"/>
      <c r="I467" s="285"/>
      <c r="J467" s="284"/>
      <c r="K467" s="36" t="s">
        <v>199</v>
      </c>
      <c r="L467" s="43">
        <v>441</v>
      </c>
      <c r="M467" s="43">
        <v>441</v>
      </c>
      <c r="N467" s="85">
        <f t="shared" si="38"/>
        <v>0</v>
      </c>
      <c r="O467" s="85">
        <f t="shared" si="35"/>
        <v>0</v>
      </c>
      <c r="P467" s="157"/>
      <c r="Q467" s="39">
        <f t="shared" si="36"/>
        <v>397</v>
      </c>
      <c r="R467" s="39">
        <f t="shared" si="37"/>
        <v>485</v>
      </c>
      <c r="S467" s="256" t="s">
        <v>240</v>
      </c>
    </row>
    <row r="468" spans="1:19" ht="12.75" customHeight="1">
      <c r="A468" s="335"/>
      <c r="B468" s="362"/>
      <c r="C468" s="472"/>
      <c r="D468" s="268"/>
      <c r="E468" s="268"/>
      <c r="F468" s="268"/>
      <c r="G468" s="285"/>
      <c r="H468" s="294"/>
      <c r="I468" s="306" t="s">
        <v>135</v>
      </c>
      <c r="J468" s="283" t="s">
        <v>133</v>
      </c>
      <c r="K468" s="36" t="s">
        <v>136</v>
      </c>
      <c r="L468" s="43">
        <v>254</v>
      </c>
      <c r="M468" s="43">
        <v>249</v>
      </c>
      <c r="N468" s="85">
        <f t="shared" si="38"/>
        <v>-1.968503937007867</v>
      </c>
      <c r="O468" s="85">
        <f t="shared" si="35"/>
        <v>5</v>
      </c>
      <c r="P468" s="157"/>
      <c r="Q468" s="39">
        <f t="shared" si="36"/>
        <v>229</v>
      </c>
      <c r="R468" s="39">
        <f t="shared" si="37"/>
        <v>279</v>
      </c>
      <c r="S468" s="256" t="s">
        <v>240</v>
      </c>
    </row>
    <row r="469" spans="1:19" ht="12.75" customHeight="1">
      <c r="A469" s="335"/>
      <c r="B469" s="362"/>
      <c r="C469" s="472"/>
      <c r="D469" s="268"/>
      <c r="E469" s="268"/>
      <c r="F469" s="268"/>
      <c r="G469" s="285"/>
      <c r="H469" s="294"/>
      <c r="I469" s="306"/>
      <c r="J469" s="284"/>
      <c r="K469" s="36" t="s">
        <v>199</v>
      </c>
      <c r="L469" s="39">
        <v>30514</v>
      </c>
      <c r="M469" s="39">
        <v>30514</v>
      </c>
      <c r="N469" s="85">
        <f t="shared" si="38"/>
        <v>0</v>
      </c>
      <c r="O469" s="85">
        <f t="shared" si="35"/>
        <v>0</v>
      </c>
      <c r="P469" s="157"/>
      <c r="Q469" s="39">
        <f t="shared" si="36"/>
        <v>27463</v>
      </c>
      <c r="R469" s="39">
        <f t="shared" si="37"/>
        <v>33565</v>
      </c>
      <c r="S469" s="256" t="s">
        <v>240</v>
      </c>
    </row>
    <row r="470" spans="1:19" ht="12.75" customHeight="1">
      <c r="A470" s="335"/>
      <c r="B470" s="362"/>
      <c r="C470" s="472"/>
      <c r="D470" s="268"/>
      <c r="E470" s="268"/>
      <c r="F470" s="268"/>
      <c r="G470" s="285"/>
      <c r="H470" s="294"/>
      <c r="I470" s="288" t="s">
        <v>200</v>
      </c>
      <c r="J470" s="289"/>
      <c r="K470" s="27" t="s">
        <v>136</v>
      </c>
      <c r="L470" s="26">
        <f>L466+L468+L464</f>
        <v>290</v>
      </c>
      <c r="M470" s="26">
        <f>M466+M468+M464</f>
        <v>284</v>
      </c>
      <c r="N470" s="85">
        <f t="shared" si="38"/>
        <v>-2.068965517241381</v>
      </c>
      <c r="O470" s="85">
        <f t="shared" si="35"/>
        <v>6</v>
      </c>
      <c r="P470" s="429">
        <f>M471/L471*100</f>
        <v>100</v>
      </c>
      <c r="Q470" s="39">
        <f t="shared" si="36"/>
        <v>261</v>
      </c>
      <c r="R470" s="39">
        <f t="shared" si="37"/>
        <v>319</v>
      </c>
      <c r="S470" s="256" t="s">
        <v>240</v>
      </c>
    </row>
    <row r="471" spans="1:19" ht="13.5" customHeight="1" thickBot="1">
      <c r="A471" s="336"/>
      <c r="B471" s="363"/>
      <c r="C471" s="473"/>
      <c r="D471" s="269"/>
      <c r="E471" s="269"/>
      <c r="F471" s="269"/>
      <c r="G471" s="296"/>
      <c r="H471" s="303"/>
      <c r="I471" s="299"/>
      <c r="J471" s="300"/>
      <c r="K471" s="28" t="s">
        <v>199</v>
      </c>
      <c r="L471" s="26">
        <f>L467+L469+L465</f>
        <v>33924</v>
      </c>
      <c r="M471" s="26">
        <f>M467+M469+M465</f>
        <v>33924</v>
      </c>
      <c r="N471" s="93">
        <f t="shared" si="38"/>
        <v>0</v>
      </c>
      <c r="O471" s="93">
        <f t="shared" si="35"/>
        <v>0</v>
      </c>
      <c r="P471" s="433"/>
      <c r="Q471" s="73">
        <f t="shared" si="36"/>
        <v>30532</v>
      </c>
      <c r="R471" s="73">
        <f t="shared" si="37"/>
        <v>37316</v>
      </c>
      <c r="S471" s="259" t="s">
        <v>240</v>
      </c>
    </row>
    <row r="472" spans="1:19" ht="12.75" customHeight="1">
      <c r="A472" s="328">
        <v>37</v>
      </c>
      <c r="B472" s="351" t="s">
        <v>159</v>
      </c>
      <c r="C472" s="471">
        <v>775</v>
      </c>
      <c r="D472" s="267">
        <v>25537800</v>
      </c>
      <c r="E472" s="210">
        <v>27367787.43</v>
      </c>
      <c r="F472" s="210">
        <v>26967350.54</v>
      </c>
      <c r="G472" s="292" t="s">
        <v>215</v>
      </c>
      <c r="H472" s="292" t="s">
        <v>201</v>
      </c>
      <c r="I472" s="305" t="s">
        <v>191</v>
      </c>
      <c r="J472" s="292" t="s">
        <v>133</v>
      </c>
      <c r="K472" s="32" t="s">
        <v>136</v>
      </c>
      <c r="L472" s="49">
        <v>306</v>
      </c>
      <c r="M472" s="49">
        <v>306</v>
      </c>
      <c r="N472" s="95">
        <f t="shared" si="38"/>
        <v>0</v>
      </c>
      <c r="O472" s="95">
        <f t="shared" si="35"/>
        <v>0</v>
      </c>
      <c r="P472" s="231"/>
      <c r="Q472" s="84">
        <f t="shared" si="36"/>
        <v>275</v>
      </c>
      <c r="R472" s="33">
        <f t="shared" si="37"/>
        <v>337</v>
      </c>
      <c r="S472" s="257" t="s">
        <v>240</v>
      </c>
    </row>
    <row r="473" spans="1:19" ht="12.75" customHeight="1">
      <c r="A473" s="359"/>
      <c r="B473" s="352"/>
      <c r="C473" s="474"/>
      <c r="D473" s="268"/>
      <c r="E473" s="211"/>
      <c r="F473" s="211"/>
      <c r="G473" s="285"/>
      <c r="H473" s="285"/>
      <c r="I473" s="306"/>
      <c r="J473" s="284"/>
      <c r="K473" s="36" t="s">
        <v>199</v>
      </c>
      <c r="L473" s="39">
        <v>36124</v>
      </c>
      <c r="M473" s="39">
        <v>36124</v>
      </c>
      <c r="N473" s="85">
        <f t="shared" si="38"/>
        <v>0</v>
      </c>
      <c r="O473" s="85">
        <f t="shared" si="35"/>
        <v>0</v>
      </c>
      <c r="P473" s="157"/>
      <c r="Q473" s="39">
        <f t="shared" si="36"/>
        <v>32512</v>
      </c>
      <c r="R473" s="39">
        <f t="shared" si="37"/>
        <v>39736</v>
      </c>
      <c r="S473" s="256" t="s">
        <v>240</v>
      </c>
    </row>
    <row r="474" spans="1:19" ht="12.75" customHeight="1">
      <c r="A474" s="359"/>
      <c r="B474" s="352"/>
      <c r="C474" s="474"/>
      <c r="D474" s="268"/>
      <c r="E474" s="211"/>
      <c r="F474" s="211"/>
      <c r="G474" s="285"/>
      <c r="H474" s="285"/>
      <c r="I474" s="283" t="s">
        <v>132</v>
      </c>
      <c r="J474" s="283" t="s">
        <v>133</v>
      </c>
      <c r="K474" s="83" t="s">
        <v>136</v>
      </c>
      <c r="L474" s="89">
        <v>2</v>
      </c>
      <c r="M474" s="89">
        <v>2</v>
      </c>
      <c r="N474" s="85">
        <f t="shared" si="38"/>
        <v>0</v>
      </c>
      <c r="O474" s="85">
        <f t="shared" si="35"/>
        <v>0</v>
      </c>
      <c r="P474" s="157"/>
      <c r="Q474" s="39">
        <f t="shared" si="36"/>
        <v>2</v>
      </c>
      <c r="R474" s="39">
        <f t="shared" si="37"/>
        <v>2</v>
      </c>
      <c r="S474" s="256" t="s">
        <v>240</v>
      </c>
    </row>
    <row r="475" spans="1:19" ht="12.75" customHeight="1">
      <c r="A475" s="329"/>
      <c r="B475" s="353"/>
      <c r="C475" s="474"/>
      <c r="D475" s="268"/>
      <c r="E475" s="211"/>
      <c r="F475" s="211"/>
      <c r="G475" s="285"/>
      <c r="H475" s="285"/>
      <c r="I475" s="284"/>
      <c r="J475" s="284"/>
      <c r="K475" s="36" t="s">
        <v>199</v>
      </c>
      <c r="L475" s="43">
        <v>242</v>
      </c>
      <c r="M475" s="43">
        <v>242</v>
      </c>
      <c r="N475" s="85">
        <f t="shared" si="38"/>
        <v>0</v>
      </c>
      <c r="O475" s="85">
        <f aca="true" t="shared" si="39" ref="O475:O540">L475-M475</f>
        <v>0</v>
      </c>
      <c r="P475" s="157"/>
      <c r="Q475" s="39">
        <f t="shared" si="36"/>
        <v>218</v>
      </c>
      <c r="R475" s="39">
        <f t="shared" si="37"/>
        <v>266</v>
      </c>
      <c r="S475" s="256" t="s">
        <v>240</v>
      </c>
    </row>
    <row r="476" spans="1:19" ht="12.75" customHeight="1">
      <c r="A476" s="329"/>
      <c r="B476" s="353"/>
      <c r="C476" s="474"/>
      <c r="D476" s="268"/>
      <c r="E476" s="211"/>
      <c r="F476" s="211"/>
      <c r="G476" s="285"/>
      <c r="H476" s="285"/>
      <c r="I476" s="297" t="s">
        <v>200</v>
      </c>
      <c r="J476" s="298"/>
      <c r="K476" s="27" t="s">
        <v>136</v>
      </c>
      <c r="L476" s="26">
        <f>L472+L474</f>
        <v>308</v>
      </c>
      <c r="M476" s="26">
        <f>M472+M474</f>
        <v>308</v>
      </c>
      <c r="N476" s="85">
        <f t="shared" si="38"/>
        <v>0</v>
      </c>
      <c r="O476" s="85">
        <f t="shared" si="39"/>
        <v>0</v>
      </c>
      <c r="P476" s="429">
        <f>M477/L477*100</f>
        <v>100</v>
      </c>
      <c r="Q476" s="39">
        <f aca="true" t="shared" si="40" ref="Q476:Q541">ROUND(L476-(L476*10/100),0)</f>
        <v>277</v>
      </c>
      <c r="R476" s="39">
        <f aca="true" t="shared" si="41" ref="R476:R541">ROUND(L476+(L476*10/100),0)</f>
        <v>339</v>
      </c>
      <c r="S476" s="256" t="s">
        <v>240</v>
      </c>
    </row>
    <row r="477" spans="1:19" ht="12.75" customHeight="1">
      <c r="A477" s="329"/>
      <c r="B477" s="353"/>
      <c r="C477" s="474"/>
      <c r="D477" s="268"/>
      <c r="E477" s="211"/>
      <c r="F477" s="211"/>
      <c r="G477" s="284"/>
      <c r="H477" s="284"/>
      <c r="I477" s="290"/>
      <c r="J477" s="291"/>
      <c r="K477" s="27" t="s">
        <v>199</v>
      </c>
      <c r="L477" s="139">
        <f>L473+L475</f>
        <v>36366</v>
      </c>
      <c r="M477" s="139">
        <f>M473+M475</f>
        <v>36366</v>
      </c>
      <c r="N477" s="85">
        <f t="shared" si="38"/>
        <v>0</v>
      </c>
      <c r="O477" s="85">
        <f t="shared" si="39"/>
        <v>0</v>
      </c>
      <c r="P477" s="433"/>
      <c r="Q477" s="39">
        <f t="shared" si="40"/>
        <v>32729</v>
      </c>
      <c r="R477" s="39">
        <f t="shared" si="41"/>
        <v>40003</v>
      </c>
      <c r="S477" s="256" t="s">
        <v>240</v>
      </c>
    </row>
    <row r="478" spans="1:19" ht="12.75" customHeight="1">
      <c r="A478" s="329"/>
      <c r="B478" s="353"/>
      <c r="C478" s="474"/>
      <c r="D478" s="268"/>
      <c r="E478" s="211"/>
      <c r="F478" s="211"/>
      <c r="G478" s="306" t="s">
        <v>134</v>
      </c>
      <c r="H478" s="285" t="s">
        <v>201</v>
      </c>
      <c r="I478" s="284" t="s">
        <v>135</v>
      </c>
      <c r="J478" s="285" t="s">
        <v>133</v>
      </c>
      <c r="K478" s="83" t="s">
        <v>136</v>
      </c>
      <c r="L478" s="89">
        <v>306</v>
      </c>
      <c r="M478" s="89">
        <v>306</v>
      </c>
      <c r="N478" s="85">
        <f t="shared" si="38"/>
        <v>0</v>
      </c>
      <c r="O478" s="85">
        <f t="shared" si="39"/>
        <v>0</v>
      </c>
      <c r="P478" s="157"/>
      <c r="Q478" s="39">
        <f t="shared" si="40"/>
        <v>275</v>
      </c>
      <c r="R478" s="39">
        <f t="shared" si="41"/>
        <v>337</v>
      </c>
      <c r="S478" s="256" t="s">
        <v>240</v>
      </c>
    </row>
    <row r="479" spans="1:19" ht="12.75" customHeight="1">
      <c r="A479" s="360"/>
      <c r="B479" s="354"/>
      <c r="C479" s="474"/>
      <c r="D479" s="268"/>
      <c r="E479" s="211"/>
      <c r="F479" s="211"/>
      <c r="G479" s="283"/>
      <c r="H479" s="285"/>
      <c r="I479" s="306"/>
      <c r="J479" s="284"/>
      <c r="K479" s="36" t="s">
        <v>199</v>
      </c>
      <c r="L479" s="39">
        <v>36124</v>
      </c>
      <c r="M479" s="39">
        <v>36124</v>
      </c>
      <c r="N479" s="85">
        <f t="shared" si="38"/>
        <v>0</v>
      </c>
      <c r="O479" s="85">
        <f t="shared" si="39"/>
        <v>0</v>
      </c>
      <c r="P479" s="157"/>
      <c r="Q479" s="39">
        <f t="shared" si="40"/>
        <v>32512</v>
      </c>
      <c r="R479" s="39">
        <f t="shared" si="41"/>
        <v>39736</v>
      </c>
      <c r="S479" s="256" t="s">
        <v>240</v>
      </c>
    </row>
    <row r="480" spans="1:19" ht="12.75" customHeight="1">
      <c r="A480" s="360"/>
      <c r="B480" s="354"/>
      <c r="C480" s="474"/>
      <c r="D480" s="268"/>
      <c r="E480" s="211"/>
      <c r="F480" s="211"/>
      <c r="G480" s="283"/>
      <c r="H480" s="285"/>
      <c r="I480" s="283" t="s">
        <v>132</v>
      </c>
      <c r="J480" s="283" t="s">
        <v>133</v>
      </c>
      <c r="K480" s="83" t="s">
        <v>136</v>
      </c>
      <c r="L480" s="89">
        <v>2</v>
      </c>
      <c r="M480" s="89">
        <v>2</v>
      </c>
      <c r="N480" s="85">
        <f t="shared" si="38"/>
        <v>0</v>
      </c>
      <c r="O480" s="85">
        <f t="shared" si="39"/>
        <v>0</v>
      </c>
      <c r="P480" s="157"/>
      <c r="Q480" s="39">
        <f t="shared" si="40"/>
        <v>2</v>
      </c>
      <c r="R480" s="39">
        <f t="shared" si="41"/>
        <v>2</v>
      </c>
      <c r="S480" s="256" t="s">
        <v>240</v>
      </c>
    </row>
    <row r="481" spans="1:19" ht="12.75" customHeight="1">
      <c r="A481" s="360"/>
      <c r="B481" s="354"/>
      <c r="C481" s="474"/>
      <c r="D481" s="268"/>
      <c r="E481" s="211"/>
      <c r="F481" s="211"/>
      <c r="G481" s="283"/>
      <c r="H481" s="285"/>
      <c r="I481" s="284"/>
      <c r="J481" s="284"/>
      <c r="K481" s="36" t="s">
        <v>199</v>
      </c>
      <c r="L481" s="43">
        <v>242</v>
      </c>
      <c r="M481" s="43">
        <v>242</v>
      </c>
      <c r="N481" s="85">
        <f t="shared" si="38"/>
        <v>0</v>
      </c>
      <c r="O481" s="85">
        <f t="shared" si="39"/>
        <v>0</v>
      </c>
      <c r="P481" s="157"/>
      <c r="Q481" s="39">
        <f t="shared" si="40"/>
        <v>218</v>
      </c>
      <c r="R481" s="39">
        <f t="shared" si="41"/>
        <v>266</v>
      </c>
      <c r="S481" s="256" t="s">
        <v>240</v>
      </c>
    </row>
    <row r="482" spans="1:19" ht="12.75" customHeight="1">
      <c r="A482" s="360"/>
      <c r="B482" s="354"/>
      <c r="C482" s="474"/>
      <c r="D482" s="268"/>
      <c r="E482" s="211"/>
      <c r="F482" s="211"/>
      <c r="G482" s="283"/>
      <c r="H482" s="285"/>
      <c r="I482" s="288" t="s">
        <v>200</v>
      </c>
      <c r="J482" s="289"/>
      <c r="K482" s="27" t="s">
        <v>136</v>
      </c>
      <c r="L482" s="26">
        <f>L478+L480</f>
        <v>308</v>
      </c>
      <c r="M482" s="26">
        <f>M478+M480</f>
        <v>308</v>
      </c>
      <c r="N482" s="85">
        <f t="shared" si="38"/>
        <v>0</v>
      </c>
      <c r="O482" s="85">
        <f t="shared" si="39"/>
        <v>0</v>
      </c>
      <c r="P482" s="429">
        <f>M483/L483*100</f>
        <v>100</v>
      </c>
      <c r="Q482" s="39">
        <f t="shared" si="40"/>
        <v>277</v>
      </c>
      <c r="R482" s="39">
        <f t="shared" si="41"/>
        <v>339</v>
      </c>
      <c r="S482" s="256" t="s">
        <v>240</v>
      </c>
    </row>
    <row r="483" spans="1:19" ht="13.5" customHeight="1" thickBot="1">
      <c r="A483" s="330"/>
      <c r="B483" s="355"/>
      <c r="C483" s="475"/>
      <c r="D483" s="269"/>
      <c r="E483" s="212"/>
      <c r="F483" s="212"/>
      <c r="G483" s="345"/>
      <c r="H483" s="296"/>
      <c r="I483" s="299"/>
      <c r="J483" s="300"/>
      <c r="K483" s="28" t="s">
        <v>199</v>
      </c>
      <c r="L483" s="136">
        <f>L479+L481</f>
        <v>36366</v>
      </c>
      <c r="M483" s="136">
        <f>M479+M481</f>
        <v>36366</v>
      </c>
      <c r="N483" s="93">
        <f t="shared" si="38"/>
        <v>0</v>
      </c>
      <c r="O483" s="93">
        <f t="shared" si="39"/>
        <v>0</v>
      </c>
      <c r="P483" s="433"/>
      <c r="Q483" s="73">
        <f t="shared" si="40"/>
        <v>32729</v>
      </c>
      <c r="R483" s="73">
        <f t="shared" si="41"/>
        <v>40003</v>
      </c>
      <c r="S483" s="259" t="s">
        <v>240</v>
      </c>
    </row>
    <row r="484" spans="1:19" ht="12.75" customHeight="1">
      <c r="A484" s="334">
        <v>38</v>
      </c>
      <c r="B484" s="361" t="s">
        <v>158</v>
      </c>
      <c r="C484" s="471">
        <v>775</v>
      </c>
      <c r="D484" s="267">
        <v>14156200</v>
      </c>
      <c r="E484" s="267">
        <v>16510359.84</v>
      </c>
      <c r="F484" s="267">
        <v>16278595.29</v>
      </c>
      <c r="G484" s="292" t="s">
        <v>215</v>
      </c>
      <c r="H484" s="292" t="s">
        <v>201</v>
      </c>
      <c r="I484" s="292" t="s">
        <v>191</v>
      </c>
      <c r="J484" s="292" t="s">
        <v>137</v>
      </c>
      <c r="K484" s="32" t="s">
        <v>136</v>
      </c>
      <c r="L484" s="49">
        <v>27</v>
      </c>
      <c r="M484" s="49">
        <v>27</v>
      </c>
      <c r="N484" s="95">
        <f t="shared" si="38"/>
        <v>0</v>
      </c>
      <c r="O484" s="95">
        <f t="shared" si="39"/>
        <v>0</v>
      </c>
      <c r="P484" s="231"/>
      <c r="Q484" s="84">
        <f t="shared" si="40"/>
        <v>24</v>
      </c>
      <c r="R484" s="33">
        <f t="shared" si="41"/>
        <v>30</v>
      </c>
      <c r="S484" s="257" t="s">
        <v>240</v>
      </c>
    </row>
    <row r="485" spans="1:19" ht="12.75" customHeight="1">
      <c r="A485" s="335"/>
      <c r="B485" s="362"/>
      <c r="C485" s="472"/>
      <c r="D485" s="268"/>
      <c r="E485" s="268"/>
      <c r="F485" s="268"/>
      <c r="G485" s="285"/>
      <c r="H485" s="285"/>
      <c r="I485" s="284"/>
      <c r="J485" s="284"/>
      <c r="K485" s="36" t="s">
        <v>199</v>
      </c>
      <c r="L485" s="39">
        <v>2969</v>
      </c>
      <c r="M485" s="39">
        <v>2969</v>
      </c>
      <c r="N485" s="85">
        <f t="shared" si="38"/>
        <v>0</v>
      </c>
      <c r="O485" s="85">
        <f t="shared" si="39"/>
        <v>0</v>
      </c>
      <c r="P485" s="157"/>
      <c r="Q485" s="39">
        <f t="shared" si="40"/>
        <v>2672</v>
      </c>
      <c r="R485" s="39">
        <f t="shared" si="41"/>
        <v>3266</v>
      </c>
      <c r="S485" s="256" t="s">
        <v>240</v>
      </c>
    </row>
    <row r="486" spans="1:19" ht="12.75" customHeight="1">
      <c r="A486" s="335"/>
      <c r="B486" s="362"/>
      <c r="C486" s="472"/>
      <c r="D486" s="268"/>
      <c r="E486" s="268"/>
      <c r="F486" s="268"/>
      <c r="G486" s="285"/>
      <c r="H486" s="285"/>
      <c r="I486" s="285" t="s">
        <v>191</v>
      </c>
      <c r="J486" s="285" t="s">
        <v>133</v>
      </c>
      <c r="K486" s="83" t="s">
        <v>136</v>
      </c>
      <c r="L486" s="89">
        <v>144</v>
      </c>
      <c r="M486" s="89">
        <v>144</v>
      </c>
      <c r="N486" s="85">
        <f t="shared" si="38"/>
        <v>0</v>
      </c>
      <c r="O486" s="85">
        <f t="shared" si="39"/>
        <v>0</v>
      </c>
      <c r="P486" s="157"/>
      <c r="Q486" s="39">
        <f t="shared" si="40"/>
        <v>130</v>
      </c>
      <c r="R486" s="39">
        <f t="shared" si="41"/>
        <v>158</v>
      </c>
      <c r="S486" s="256" t="s">
        <v>240</v>
      </c>
    </row>
    <row r="487" spans="1:19" ht="12.75" customHeight="1">
      <c r="A487" s="335"/>
      <c r="B487" s="362"/>
      <c r="C487" s="472"/>
      <c r="D487" s="268"/>
      <c r="E487" s="268"/>
      <c r="F487" s="268"/>
      <c r="G487" s="285"/>
      <c r="H487" s="285"/>
      <c r="I487" s="284"/>
      <c r="J487" s="284"/>
      <c r="K487" s="36" t="s">
        <v>199</v>
      </c>
      <c r="L487" s="39">
        <v>18519</v>
      </c>
      <c r="M487" s="39">
        <v>18519</v>
      </c>
      <c r="N487" s="85">
        <f t="shared" si="38"/>
        <v>0</v>
      </c>
      <c r="O487" s="85">
        <f t="shared" si="39"/>
        <v>0</v>
      </c>
      <c r="P487" s="157"/>
      <c r="Q487" s="39">
        <f t="shared" si="40"/>
        <v>16667</v>
      </c>
      <c r="R487" s="39">
        <f t="shared" si="41"/>
        <v>20371</v>
      </c>
      <c r="S487" s="256" t="s">
        <v>240</v>
      </c>
    </row>
    <row r="488" spans="1:19" ht="12.75" customHeight="1">
      <c r="A488" s="335"/>
      <c r="B488" s="362"/>
      <c r="C488" s="472"/>
      <c r="D488" s="268"/>
      <c r="E488" s="268"/>
      <c r="F488" s="268"/>
      <c r="G488" s="285"/>
      <c r="H488" s="285"/>
      <c r="I488" s="283" t="s">
        <v>132</v>
      </c>
      <c r="J488" s="285" t="s">
        <v>133</v>
      </c>
      <c r="K488" s="83" t="s">
        <v>136</v>
      </c>
      <c r="L488" s="89">
        <v>1</v>
      </c>
      <c r="M488" s="89">
        <v>1</v>
      </c>
      <c r="N488" s="85">
        <f t="shared" si="38"/>
        <v>0</v>
      </c>
      <c r="O488" s="85">
        <f t="shared" si="39"/>
        <v>0</v>
      </c>
      <c r="P488" s="157"/>
      <c r="Q488" s="39">
        <f t="shared" si="40"/>
        <v>1</v>
      </c>
      <c r="R488" s="39">
        <f t="shared" si="41"/>
        <v>1</v>
      </c>
      <c r="S488" s="256" t="s">
        <v>240</v>
      </c>
    </row>
    <row r="489" spans="1:19" ht="12.75" customHeight="1">
      <c r="A489" s="335"/>
      <c r="B489" s="362"/>
      <c r="C489" s="472"/>
      <c r="D489" s="268"/>
      <c r="E489" s="268"/>
      <c r="F489" s="268"/>
      <c r="G489" s="285"/>
      <c r="H489" s="285"/>
      <c r="I489" s="284"/>
      <c r="J489" s="284"/>
      <c r="K489" s="36" t="s">
        <v>199</v>
      </c>
      <c r="L489" s="43">
        <v>175</v>
      </c>
      <c r="M489" s="43">
        <v>175</v>
      </c>
      <c r="N489" s="85">
        <f t="shared" si="38"/>
        <v>0</v>
      </c>
      <c r="O489" s="85">
        <f t="shared" si="39"/>
        <v>0</v>
      </c>
      <c r="P489" s="157"/>
      <c r="Q489" s="39">
        <f t="shared" si="40"/>
        <v>158</v>
      </c>
      <c r="R489" s="39">
        <f t="shared" si="41"/>
        <v>193</v>
      </c>
      <c r="S489" s="256" t="s">
        <v>240</v>
      </c>
    </row>
    <row r="490" spans="1:19" ht="12.75" customHeight="1">
      <c r="A490" s="335"/>
      <c r="B490" s="362"/>
      <c r="C490" s="472"/>
      <c r="D490" s="268"/>
      <c r="E490" s="268"/>
      <c r="F490" s="268"/>
      <c r="G490" s="285"/>
      <c r="H490" s="285"/>
      <c r="I490" s="297" t="s">
        <v>200</v>
      </c>
      <c r="J490" s="298"/>
      <c r="K490" s="27" t="s">
        <v>136</v>
      </c>
      <c r="L490" s="26">
        <f>L484+L488+L486</f>
        <v>172</v>
      </c>
      <c r="M490" s="26">
        <f>M484+M488+M486</f>
        <v>172</v>
      </c>
      <c r="N490" s="85">
        <f t="shared" si="38"/>
        <v>0</v>
      </c>
      <c r="O490" s="85">
        <f t="shared" si="39"/>
        <v>0</v>
      </c>
      <c r="P490" s="429">
        <f>M491/L491*100</f>
        <v>100</v>
      </c>
      <c r="Q490" s="39">
        <f t="shared" si="40"/>
        <v>155</v>
      </c>
      <c r="R490" s="39">
        <f t="shared" si="41"/>
        <v>189</v>
      </c>
      <c r="S490" s="256" t="s">
        <v>240</v>
      </c>
    </row>
    <row r="491" spans="1:19" ht="12.75" customHeight="1">
      <c r="A491" s="335"/>
      <c r="B491" s="362"/>
      <c r="C491" s="472"/>
      <c r="D491" s="268"/>
      <c r="E491" s="268"/>
      <c r="F491" s="268"/>
      <c r="G491" s="284"/>
      <c r="H491" s="284"/>
      <c r="I491" s="290"/>
      <c r="J491" s="291"/>
      <c r="K491" s="29" t="s">
        <v>199</v>
      </c>
      <c r="L491" s="26">
        <f>L485+L489+L487</f>
        <v>21663</v>
      </c>
      <c r="M491" s="26">
        <f>M485+M489+M487</f>
        <v>21663</v>
      </c>
      <c r="N491" s="85">
        <f t="shared" si="38"/>
        <v>0</v>
      </c>
      <c r="O491" s="85">
        <f t="shared" si="39"/>
        <v>0</v>
      </c>
      <c r="P491" s="433"/>
      <c r="Q491" s="39">
        <f t="shared" si="40"/>
        <v>19497</v>
      </c>
      <c r="R491" s="39">
        <f t="shared" si="41"/>
        <v>23829</v>
      </c>
      <c r="S491" s="256" t="s">
        <v>240</v>
      </c>
    </row>
    <row r="492" spans="1:19" ht="12.75" customHeight="1">
      <c r="A492" s="335"/>
      <c r="B492" s="362"/>
      <c r="C492" s="472"/>
      <c r="D492" s="268"/>
      <c r="E492" s="268"/>
      <c r="F492" s="268"/>
      <c r="G492" s="283" t="s">
        <v>134</v>
      </c>
      <c r="H492" s="293"/>
      <c r="I492" s="284" t="s">
        <v>135</v>
      </c>
      <c r="J492" s="285" t="s">
        <v>137</v>
      </c>
      <c r="K492" s="36" t="s">
        <v>136</v>
      </c>
      <c r="L492" s="43">
        <v>27</v>
      </c>
      <c r="M492" s="43">
        <v>27</v>
      </c>
      <c r="N492" s="85">
        <f t="shared" si="38"/>
        <v>0</v>
      </c>
      <c r="O492" s="85">
        <f t="shared" si="39"/>
        <v>0</v>
      </c>
      <c r="P492" s="157"/>
      <c r="Q492" s="39">
        <f t="shared" si="40"/>
        <v>24</v>
      </c>
      <c r="R492" s="39">
        <f t="shared" si="41"/>
        <v>30</v>
      </c>
      <c r="S492" s="256" t="s">
        <v>240</v>
      </c>
    </row>
    <row r="493" spans="1:19" ht="12.75" customHeight="1">
      <c r="A493" s="335"/>
      <c r="B493" s="362"/>
      <c r="C493" s="472"/>
      <c r="D493" s="268"/>
      <c r="E493" s="268"/>
      <c r="F493" s="268"/>
      <c r="G493" s="285"/>
      <c r="H493" s="294"/>
      <c r="I493" s="306"/>
      <c r="J493" s="284"/>
      <c r="K493" s="36" t="s">
        <v>199</v>
      </c>
      <c r="L493" s="43">
        <v>2969</v>
      </c>
      <c r="M493" s="43">
        <v>2969</v>
      </c>
      <c r="N493" s="85">
        <f t="shared" si="38"/>
        <v>0</v>
      </c>
      <c r="O493" s="85">
        <f t="shared" si="39"/>
        <v>0</v>
      </c>
      <c r="P493" s="157"/>
      <c r="Q493" s="39">
        <f t="shared" si="40"/>
        <v>2672</v>
      </c>
      <c r="R493" s="39">
        <f t="shared" si="41"/>
        <v>3266</v>
      </c>
      <c r="S493" s="256" t="s">
        <v>240</v>
      </c>
    </row>
    <row r="494" spans="1:19" ht="12.75" customHeight="1">
      <c r="A494" s="335"/>
      <c r="B494" s="362"/>
      <c r="C494" s="472"/>
      <c r="D494" s="268"/>
      <c r="E494" s="268"/>
      <c r="F494" s="268"/>
      <c r="G494" s="285"/>
      <c r="H494" s="294"/>
      <c r="I494" s="284" t="s">
        <v>135</v>
      </c>
      <c r="J494" s="285" t="s">
        <v>133</v>
      </c>
      <c r="K494" s="83" t="s">
        <v>136</v>
      </c>
      <c r="L494" s="89">
        <v>143</v>
      </c>
      <c r="M494" s="89">
        <v>143</v>
      </c>
      <c r="N494" s="85">
        <f t="shared" si="38"/>
        <v>0</v>
      </c>
      <c r="O494" s="85">
        <f t="shared" si="39"/>
        <v>0</v>
      </c>
      <c r="P494" s="157"/>
      <c r="Q494" s="39">
        <f t="shared" si="40"/>
        <v>129</v>
      </c>
      <c r="R494" s="39">
        <f t="shared" si="41"/>
        <v>157</v>
      </c>
      <c r="S494" s="256" t="s">
        <v>240</v>
      </c>
    </row>
    <row r="495" spans="1:19" ht="12.75" customHeight="1">
      <c r="A495" s="335"/>
      <c r="B495" s="362"/>
      <c r="C495" s="472"/>
      <c r="D495" s="268"/>
      <c r="E495" s="268"/>
      <c r="F495" s="268"/>
      <c r="G495" s="285"/>
      <c r="H495" s="294"/>
      <c r="I495" s="306"/>
      <c r="J495" s="284"/>
      <c r="K495" s="36" t="s">
        <v>199</v>
      </c>
      <c r="L495" s="39">
        <v>18313</v>
      </c>
      <c r="M495" s="39">
        <v>18313</v>
      </c>
      <c r="N495" s="85">
        <f t="shared" si="38"/>
        <v>0</v>
      </c>
      <c r="O495" s="85">
        <f t="shared" si="39"/>
        <v>0</v>
      </c>
      <c r="P495" s="157"/>
      <c r="Q495" s="39">
        <f t="shared" si="40"/>
        <v>16482</v>
      </c>
      <c r="R495" s="39">
        <f t="shared" si="41"/>
        <v>20144</v>
      </c>
      <c r="S495" s="256" t="s">
        <v>240</v>
      </c>
    </row>
    <row r="496" spans="1:19" ht="12.75" customHeight="1">
      <c r="A496" s="335"/>
      <c r="B496" s="362"/>
      <c r="C496" s="472"/>
      <c r="D496" s="268"/>
      <c r="E496" s="268"/>
      <c r="F496" s="268"/>
      <c r="G496" s="285"/>
      <c r="H496" s="294"/>
      <c r="I496" s="283" t="s">
        <v>132</v>
      </c>
      <c r="J496" s="285" t="s">
        <v>133</v>
      </c>
      <c r="K496" s="83" t="s">
        <v>136</v>
      </c>
      <c r="L496" s="89">
        <v>1</v>
      </c>
      <c r="M496" s="89">
        <v>1</v>
      </c>
      <c r="N496" s="85"/>
      <c r="O496" s="85"/>
      <c r="P496" s="157"/>
      <c r="Q496" s="39">
        <f>ROUND(L496-(L496*10/100),0)</f>
        <v>1</v>
      </c>
      <c r="R496" s="39">
        <f>ROUND(L496+(L496*10/100),0)</f>
        <v>1</v>
      </c>
      <c r="S496" s="256" t="s">
        <v>240</v>
      </c>
    </row>
    <row r="497" spans="1:19" ht="12.75" customHeight="1">
      <c r="A497" s="335"/>
      <c r="B497" s="362"/>
      <c r="C497" s="472"/>
      <c r="D497" s="268"/>
      <c r="E497" s="268"/>
      <c r="F497" s="268"/>
      <c r="G497" s="285"/>
      <c r="H497" s="294"/>
      <c r="I497" s="284"/>
      <c r="J497" s="284"/>
      <c r="K497" s="36" t="s">
        <v>199</v>
      </c>
      <c r="L497" s="43">
        <v>175</v>
      </c>
      <c r="M497" s="43">
        <v>175</v>
      </c>
      <c r="N497" s="85"/>
      <c r="O497" s="85"/>
      <c r="P497" s="157"/>
      <c r="Q497" s="39">
        <f>ROUND(L497-(L497*10/100),0)</f>
        <v>158</v>
      </c>
      <c r="R497" s="39">
        <f>ROUND(L497+(L497*10/100),0)</f>
        <v>193</v>
      </c>
      <c r="S497" s="256" t="s">
        <v>240</v>
      </c>
    </row>
    <row r="498" spans="1:19" ht="12.75" customHeight="1">
      <c r="A498" s="335"/>
      <c r="B498" s="362"/>
      <c r="C498" s="472"/>
      <c r="D498" s="268"/>
      <c r="E498" s="268"/>
      <c r="F498" s="268"/>
      <c r="G498" s="285"/>
      <c r="H498" s="294"/>
      <c r="I498" s="283" t="s">
        <v>131</v>
      </c>
      <c r="J498" s="285" t="s">
        <v>133</v>
      </c>
      <c r="K498" s="83" t="s">
        <v>136</v>
      </c>
      <c r="L498" s="89">
        <v>1</v>
      </c>
      <c r="M498" s="89">
        <v>1</v>
      </c>
      <c r="N498" s="85">
        <f t="shared" si="38"/>
        <v>0</v>
      </c>
      <c r="O498" s="85">
        <f t="shared" si="39"/>
        <v>0</v>
      </c>
      <c r="P498" s="157"/>
      <c r="Q498" s="39">
        <f t="shared" si="40"/>
        <v>1</v>
      </c>
      <c r="R498" s="39">
        <f t="shared" si="41"/>
        <v>1</v>
      </c>
      <c r="S498" s="256" t="s">
        <v>240</v>
      </c>
    </row>
    <row r="499" spans="1:19" ht="12.75" customHeight="1">
      <c r="A499" s="335"/>
      <c r="B499" s="362"/>
      <c r="C499" s="472"/>
      <c r="D499" s="268"/>
      <c r="E499" s="268"/>
      <c r="F499" s="268"/>
      <c r="G499" s="285"/>
      <c r="H499" s="294"/>
      <c r="I499" s="284"/>
      <c r="J499" s="284"/>
      <c r="K499" s="36" t="s">
        <v>199</v>
      </c>
      <c r="L499" s="43">
        <v>206</v>
      </c>
      <c r="M499" s="43">
        <v>206</v>
      </c>
      <c r="N499" s="85">
        <f t="shared" si="38"/>
        <v>0</v>
      </c>
      <c r="O499" s="85">
        <f t="shared" si="39"/>
        <v>0</v>
      </c>
      <c r="P499" s="157"/>
      <c r="Q499" s="39">
        <f t="shared" si="40"/>
        <v>185</v>
      </c>
      <c r="R499" s="39">
        <f t="shared" si="41"/>
        <v>227</v>
      </c>
      <c r="S499" s="256" t="s">
        <v>240</v>
      </c>
    </row>
    <row r="500" spans="1:19" ht="12.75" customHeight="1">
      <c r="A500" s="335"/>
      <c r="B500" s="362"/>
      <c r="C500" s="472"/>
      <c r="D500" s="268"/>
      <c r="E500" s="268"/>
      <c r="F500" s="268"/>
      <c r="G500" s="285"/>
      <c r="H500" s="294"/>
      <c r="I500" s="288" t="s">
        <v>200</v>
      </c>
      <c r="J500" s="289"/>
      <c r="K500" s="27" t="s">
        <v>136</v>
      </c>
      <c r="L500" s="26">
        <f>L492+L494+L498+L496</f>
        <v>172</v>
      </c>
      <c r="M500" s="26">
        <f>M492+M494+M498+M496</f>
        <v>172</v>
      </c>
      <c r="N500" s="85">
        <f t="shared" si="38"/>
        <v>0</v>
      </c>
      <c r="O500" s="85">
        <f t="shared" si="39"/>
        <v>0</v>
      </c>
      <c r="P500" s="429">
        <f>M501/L501*100</f>
        <v>100</v>
      </c>
      <c r="Q500" s="39">
        <f t="shared" si="40"/>
        <v>155</v>
      </c>
      <c r="R500" s="39">
        <f t="shared" si="41"/>
        <v>189</v>
      </c>
      <c r="S500" s="256" t="s">
        <v>240</v>
      </c>
    </row>
    <row r="501" spans="1:19" ht="13.5" customHeight="1" thickBot="1">
      <c r="A501" s="336"/>
      <c r="B501" s="363"/>
      <c r="C501" s="473"/>
      <c r="D501" s="269"/>
      <c r="E501" s="269"/>
      <c r="F501" s="269"/>
      <c r="G501" s="296"/>
      <c r="H501" s="303"/>
      <c r="I501" s="299"/>
      <c r="J501" s="300"/>
      <c r="K501" s="28" t="s">
        <v>199</v>
      </c>
      <c r="L501" s="26">
        <f>L493+L495+L499+L497</f>
        <v>21663</v>
      </c>
      <c r="M501" s="26">
        <f>M493+M495+M499+M497</f>
        <v>21663</v>
      </c>
      <c r="N501" s="93">
        <f t="shared" si="38"/>
        <v>0</v>
      </c>
      <c r="O501" s="93">
        <f t="shared" si="39"/>
        <v>0</v>
      </c>
      <c r="P501" s="433"/>
      <c r="Q501" s="73">
        <f t="shared" si="40"/>
        <v>19497</v>
      </c>
      <c r="R501" s="73">
        <f t="shared" si="41"/>
        <v>23829</v>
      </c>
      <c r="S501" s="259" t="s">
        <v>240</v>
      </c>
    </row>
    <row r="502" spans="1:19" ht="12.75" customHeight="1">
      <c r="A502" s="334">
        <v>39</v>
      </c>
      <c r="B502" s="361" t="s">
        <v>157</v>
      </c>
      <c r="C502" s="471">
        <v>775</v>
      </c>
      <c r="D502" s="267">
        <v>23483400</v>
      </c>
      <c r="E502" s="267">
        <v>28045898.72</v>
      </c>
      <c r="F502" s="267">
        <v>27552641.52</v>
      </c>
      <c r="G502" s="292" t="s">
        <v>215</v>
      </c>
      <c r="H502" s="389" t="s">
        <v>201</v>
      </c>
      <c r="I502" s="292" t="s">
        <v>191</v>
      </c>
      <c r="J502" s="292" t="s">
        <v>137</v>
      </c>
      <c r="K502" s="32" t="s">
        <v>136</v>
      </c>
      <c r="L502" s="49">
        <v>50</v>
      </c>
      <c r="M502" s="49">
        <v>50</v>
      </c>
      <c r="N502" s="95">
        <f t="shared" si="38"/>
        <v>0</v>
      </c>
      <c r="O502" s="95">
        <f t="shared" si="39"/>
        <v>0</v>
      </c>
      <c r="P502" s="231"/>
      <c r="Q502" s="84">
        <f t="shared" si="40"/>
        <v>45</v>
      </c>
      <c r="R502" s="33">
        <f t="shared" si="41"/>
        <v>55</v>
      </c>
      <c r="S502" s="257" t="s">
        <v>240</v>
      </c>
    </row>
    <row r="503" spans="1:19" ht="12.75" customHeight="1">
      <c r="A503" s="335"/>
      <c r="B503" s="362"/>
      <c r="C503" s="472"/>
      <c r="D503" s="268"/>
      <c r="E503" s="268"/>
      <c r="F503" s="268"/>
      <c r="G503" s="285"/>
      <c r="H503" s="294"/>
      <c r="I503" s="284"/>
      <c r="J503" s="284"/>
      <c r="K503" s="36" t="s">
        <v>199</v>
      </c>
      <c r="L503" s="39">
        <v>5519</v>
      </c>
      <c r="M503" s="39">
        <v>5519</v>
      </c>
      <c r="N503" s="85">
        <f t="shared" si="38"/>
        <v>0</v>
      </c>
      <c r="O503" s="85">
        <f t="shared" si="39"/>
        <v>0</v>
      </c>
      <c r="P503" s="157"/>
      <c r="Q503" s="39">
        <f t="shared" si="40"/>
        <v>4967</v>
      </c>
      <c r="R503" s="39">
        <f t="shared" si="41"/>
        <v>6071</v>
      </c>
      <c r="S503" s="256" t="s">
        <v>240</v>
      </c>
    </row>
    <row r="504" spans="1:19" ht="12.75" customHeight="1">
      <c r="A504" s="335"/>
      <c r="B504" s="362"/>
      <c r="C504" s="472"/>
      <c r="D504" s="268"/>
      <c r="E504" s="268"/>
      <c r="F504" s="268"/>
      <c r="G504" s="285"/>
      <c r="H504" s="294"/>
      <c r="I504" s="285" t="s">
        <v>191</v>
      </c>
      <c r="J504" s="285" t="s">
        <v>133</v>
      </c>
      <c r="K504" s="83" t="s">
        <v>136</v>
      </c>
      <c r="L504" s="89">
        <v>269</v>
      </c>
      <c r="M504" s="89">
        <v>269</v>
      </c>
      <c r="N504" s="85">
        <f t="shared" si="38"/>
        <v>0</v>
      </c>
      <c r="O504" s="85">
        <f t="shared" si="39"/>
        <v>0</v>
      </c>
      <c r="P504" s="157"/>
      <c r="Q504" s="39">
        <f t="shared" si="40"/>
        <v>242</v>
      </c>
      <c r="R504" s="39">
        <f t="shared" si="41"/>
        <v>296</v>
      </c>
      <c r="S504" s="256" t="s">
        <v>240</v>
      </c>
    </row>
    <row r="505" spans="1:19" ht="12.75" customHeight="1">
      <c r="A505" s="335"/>
      <c r="B505" s="362"/>
      <c r="C505" s="472"/>
      <c r="D505" s="268"/>
      <c r="E505" s="268"/>
      <c r="F505" s="268"/>
      <c r="G505" s="285"/>
      <c r="H505" s="294"/>
      <c r="I505" s="284"/>
      <c r="J505" s="284"/>
      <c r="K505" s="36" t="s">
        <v>199</v>
      </c>
      <c r="L505" s="39">
        <v>35054</v>
      </c>
      <c r="M505" s="39">
        <v>35054</v>
      </c>
      <c r="N505" s="85">
        <f t="shared" si="38"/>
        <v>0</v>
      </c>
      <c r="O505" s="85">
        <f t="shared" si="39"/>
        <v>0</v>
      </c>
      <c r="P505" s="157"/>
      <c r="Q505" s="39">
        <f t="shared" si="40"/>
        <v>31549</v>
      </c>
      <c r="R505" s="39">
        <f t="shared" si="41"/>
        <v>38559</v>
      </c>
      <c r="S505" s="256" t="s">
        <v>240</v>
      </c>
    </row>
    <row r="506" spans="1:19" ht="12.75" customHeight="1">
      <c r="A506" s="335"/>
      <c r="B506" s="362"/>
      <c r="C506" s="472"/>
      <c r="D506" s="268"/>
      <c r="E506" s="268"/>
      <c r="F506" s="268"/>
      <c r="G506" s="285"/>
      <c r="H506" s="294"/>
      <c r="I506" s="283" t="s">
        <v>132</v>
      </c>
      <c r="J506" s="285" t="s">
        <v>133</v>
      </c>
      <c r="K506" s="83" t="s">
        <v>136</v>
      </c>
      <c r="L506" s="89">
        <v>1</v>
      </c>
      <c r="M506" s="89">
        <v>1</v>
      </c>
      <c r="N506" s="85">
        <f t="shared" si="38"/>
        <v>0</v>
      </c>
      <c r="O506" s="85">
        <f t="shared" si="39"/>
        <v>0</v>
      </c>
      <c r="P506" s="157"/>
      <c r="Q506" s="39">
        <f t="shared" si="40"/>
        <v>1</v>
      </c>
      <c r="R506" s="39">
        <f t="shared" si="41"/>
        <v>1</v>
      </c>
      <c r="S506" s="256" t="s">
        <v>240</v>
      </c>
    </row>
    <row r="507" spans="1:19" ht="12.75" customHeight="1">
      <c r="A507" s="335"/>
      <c r="B507" s="362"/>
      <c r="C507" s="472"/>
      <c r="D507" s="268"/>
      <c r="E507" s="268"/>
      <c r="F507" s="268"/>
      <c r="G507" s="285"/>
      <c r="H507" s="294"/>
      <c r="I507" s="284"/>
      <c r="J507" s="284"/>
      <c r="K507" s="36" t="s">
        <v>199</v>
      </c>
      <c r="L507" s="39">
        <v>146</v>
      </c>
      <c r="M507" s="39">
        <v>146</v>
      </c>
      <c r="N507" s="85">
        <f t="shared" si="38"/>
        <v>0</v>
      </c>
      <c r="O507" s="85">
        <f t="shared" si="39"/>
        <v>0</v>
      </c>
      <c r="P507" s="157"/>
      <c r="Q507" s="39">
        <f t="shared" si="40"/>
        <v>131</v>
      </c>
      <c r="R507" s="39">
        <f t="shared" si="41"/>
        <v>161</v>
      </c>
      <c r="S507" s="256" t="s">
        <v>240</v>
      </c>
    </row>
    <row r="508" spans="1:19" ht="12.75" customHeight="1">
      <c r="A508" s="335"/>
      <c r="B508" s="362"/>
      <c r="C508" s="472"/>
      <c r="D508" s="268"/>
      <c r="E508" s="268"/>
      <c r="F508" s="268"/>
      <c r="G508" s="285"/>
      <c r="H508" s="294"/>
      <c r="I508" s="288" t="s">
        <v>200</v>
      </c>
      <c r="J508" s="289"/>
      <c r="K508" s="27" t="s">
        <v>136</v>
      </c>
      <c r="L508" s="26">
        <f>L502+L504+L506</f>
        <v>320</v>
      </c>
      <c r="M508" s="26">
        <f>M502+M504+M506</f>
        <v>320</v>
      </c>
      <c r="N508" s="85">
        <f t="shared" si="38"/>
        <v>0</v>
      </c>
      <c r="O508" s="85">
        <f t="shared" si="39"/>
        <v>0</v>
      </c>
      <c r="P508" s="429">
        <f>M509/L509*100</f>
        <v>100</v>
      </c>
      <c r="Q508" s="39">
        <f t="shared" si="40"/>
        <v>288</v>
      </c>
      <c r="R508" s="39">
        <f t="shared" si="41"/>
        <v>352</v>
      </c>
      <c r="S508" s="256" t="s">
        <v>240</v>
      </c>
    </row>
    <row r="509" spans="1:19" ht="12.75" customHeight="1">
      <c r="A509" s="335"/>
      <c r="B509" s="362"/>
      <c r="C509" s="472"/>
      <c r="D509" s="268"/>
      <c r="E509" s="268"/>
      <c r="F509" s="268"/>
      <c r="G509" s="284"/>
      <c r="H509" s="295"/>
      <c r="I509" s="290"/>
      <c r="J509" s="291"/>
      <c r="K509" s="27" t="s">
        <v>199</v>
      </c>
      <c r="L509" s="26">
        <f>L503+L505+L507</f>
        <v>40719</v>
      </c>
      <c r="M509" s="26">
        <f>M503+M505+M507</f>
        <v>40719</v>
      </c>
      <c r="N509" s="85">
        <f t="shared" si="38"/>
        <v>0</v>
      </c>
      <c r="O509" s="85">
        <f t="shared" si="39"/>
        <v>0</v>
      </c>
      <c r="P509" s="433"/>
      <c r="Q509" s="39">
        <f t="shared" si="40"/>
        <v>36647</v>
      </c>
      <c r="R509" s="39">
        <f t="shared" si="41"/>
        <v>44791</v>
      </c>
      <c r="S509" s="256" t="s">
        <v>240</v>
      </c>
    </row>
    <row r="510" spans="1:19" ht="12.75" customHeight="1">
      <c r="A510" s="335"/>
      <c r="B510" s="362"/>
      <c r="C510" s="472"/>
      <c r="D510" s="268"/>
      <c r="E510" s="268"/>
      <c r="F510" s="268"/>
      <c r="G510" s="283" t="s">
        <v>134</v>
      </c>
      <c r="H510" s="294" t="s">
        <v>201</v>
      </c>
      <c r="I510" s="284" t="s">
        <v>135</v>
      </c>
      <c r="J510" s="285" t="s">
        <v>137</v>
      </c>
      <c r="K510" s="83" t="s">
        <v>136</v>
      </c>
      <c r="L510" s="89">
        <v>50</v>
      </c>
      <c r="M510" s="89">
        <v>50</v>
      </c>
      <c r="N510" s="85">
        <f t="shared" si="38"/>
        <v>0</v>
      </c>
      <c r="O510" s="85">
        <f t="shared" si="39"/>
        <v>0</v>
      </c>
      <c r="P510" s="157"/>
      <c r="Q510" s="39">
        <f t="shared" si="40"/>
        <v>45</v>
      </c>
      <c r="R510" s="39">
        <f t="shared" si="41"/>
        <v>55</v>
      </c>
      <c r="S510" s="256" t="s">
        <v>240</v>
      </c>
    </row>
    <row r="511" spans="1:19" ht="12.75" customHeight="1">
      <c r="A511" s="335"/>
      <c r="B511" s="362"/>
      <c r="C511" s="472"/>
      <c r="D511" s="268"/>
      <c r="E511" s="268"/>
      <c r="F511" s="268"/>
      <c r="G511" s="285"/>
      <c r="H511" s="294"/>
      <c r="I511" s="306"/>
      <c r="J511" s="284"/>
      <c r="K511" s="36" t="s">
        <v>199</v>
      </c>
      <c r="L511" s="39">
        <v>5519</v>
      </c>
      <c r="M511" s="39">
        <v>5519</v>
      </c>
      <c r="N511" s="85">
        <f t="shared" si="38"/>
        <v>0</v>
      </c>
      <c r="O511" s="85">
        <f t="shared" si="39"/>
        <v>0</v>
      </c>
      <c r="P511" s="157"/>
      <c r="Q511" s="39">
        <f t="shared" si="40"/>
        <v>4967</v>
      </c>
      <c r="R511" s="39">
        <f t="shared" si="41"/>
        <v>6071</v>
      </c>
      <c r="S511" s="256" t="s">
        <v>240</v>
      </c>
    </row>
    <row r="512" spans="1:19" ht="12.75" customHeight="1">
      <c r="A512" s="335"/>
      <c r="B512" s="362"/>
      <c r="C512" s="472"/>
      <c r="D512" s="268"/>
      <c r="E512" s="268"/>
      <c r="F512" s="268"/>
      <c r="G512" s="285"/>
      <c r="H512" s="294"/>
      <c r="I512" s="306" t="s">
        <v>135</v>
      </c>
      <c r="J512" s="285" t="s">
        <v>133</v>
      </c>
      <c r="K512" s="83" t="s">
        <v>136</v>
      </c>
      <c r="L512" s="89">
        <v>269</v>
      </c>
      <c r="M512" s="89">
        <v>269</v>
      </c>
      <c r="N512" s="85">
        <f t="shared" si="38"/>
        <v>0</v>
      </c>
      <c r="O512" s="85">
        <f t="shared" si="39"/>
        <v>0</v>
      </c>
      <c r="P512" s="157"/>
      <c r="Q512" s="39">
        <f t="shared" si="40"/>
        <v>242</v>
      </c>
      <c r="R512" s="39">
        <f t="shared" si="41"/>
        <v>296</v>
      </c>
      <c r="S512" s="256" t="s">
        <v>240</v>
      </c>
    </row>
    <row r="513" spans="1:19" ht="12.75" customHeight="1">
      <c r="A513" s="335"/>
      <c r="B513" s="362"/>
      <c r="C513" s="472"/>
      <c r="D513" s="268"/>
      <c r="E513" s="268"/>
      <c r="F513" s="268"/>
      <c r="G513" s="285"/>
      <c r="H513" s="294"/>
      <c r="I513" s="306"/>
      <c r="J513" s="284"/>
      <c r="K513" s="36" t="s">
        <v>199</v>
      </c>
      <c r="L513" s="39">
        <v>35054</v>
      </c>
      <c r="M513" s="39">
        <v>35054</v>
      </c>
      <c r="N513" s="85">
        <f t="shared" si="38"/>
        <v>0</v>
      </c>
      <c r="O513" s="85">
        <f t="shared" si="39"/>
        <v>0</v>
      </c>
      <c r="P513" s="157"/>
      <c r="Q513" s="39">
        <f t="shared" si="40"/>
        <v>31549</v>
      </c>
      <c r="R513" s="39">
        <f t="shared" si="41"/>
        <v>38559</v>
      </c>
      <c r="S513" s="256" t="s">
        <v>240</v>
      </c>
    </row>
    <row r="514" spans="1:19" ht="12.75" customHeight="1">
      <c r="A514" s="335"/>
      <c r="B514" s="362"/>
      <c r="C514" s="472"/>
      <c r="D514" s="268"/>
      <c r="E514" s="268"/>
      <c r="F514" s="268"/>
      <c r="G514" s="285"/>
      <c r="H514" s="294"/>
      <c r="I514" s="283" t="s">
        <v>132</v>
      </c>
      <c r="J514" s="285" t="s">
        <v>133</v>
      </c>
      <c r="K514" s="83" t="s">
        <v>136</v>
      </c>
      <c r="L514" s="89">
        <v>1</v>
      </c>
      <c r="M514" s="89">
        <v>1</v>
      </c>
      <c r="N514" s="85">
        <f t="shared" si="38"/>
        <v>0</v>
      </c>
      <c r="O514" s="85">
        <f t="shared" si="39"/>
        <v>0</v>
      </c>
      <c r="P514" s="157"/>
      <c r="Q514" s="39">
        <f t="shared" si="40"/>
        <v>1</v>
      </c>
      <c r="R514" s="39">
        <f t="shared" si="41"/>
        <v>1</v>
      </c>
      <c r="S514" s="256" t="s">
        <v>240</v>
      </c>
    </row>
    <row r="515" spans="1:19" ht="12.75" customHeight="1">
      <c r="A515" s="335"/>
      <c r="B515" s="362"/>
      <c r="C515" s="472"/>
      <c r="D515" s="268"/>
      <c r="E515" s="268"/>
      <c r="F515" s="268"/>
      <c r="G515" s="285"/>
      <c r="H515" s="294"/>
      <c r="I515" s="284"/>
      <c r="J515" s="284"/>
      <c r="K515" s="36" t="s">
        <v>199</v>
      </c>
      <c r="L515" s="39">
        <v>146</v>
      </c>
      <c r="M515" s="39">
        <v>146</v>
      </c>
      <c r="N515" s="85">
        <f t="shared" si="38"/>
        <v>0</v>
      </c>
      <c r="O515" s="85">
        <f t="shared" si="39"/>
        <v>0</v>
      </c>
      <c r="P515" s="157"/>
      <c r="Q515" s="39">
        <f t="shared" si="40"/>
        <v>131</v>
      </c>
      <c r="R515" s="39">
        <f t="shared" si="41"/>
        <v>161</v>
      </c>
      <c r="S515" s="256" t="s">
        <v>240</v>
      </c>
    </row>
    <row r="516" spans="1:19" ht="12.75" customHeight="1">
      <c r="A516" s="335"/>
      <c r="B516" s="362"/>
      <c r="C516" s="472"/>
      <c r="D516" s="268"/>
      <c r="E516" s="268"/>
      <c r="F516" s="268"/>
      <c r="G516" s="285"/>
      <c r="H516" s="294"/>
      <c r="I516" s="297" t="s">
        <v>200</v>
      </c>
      <c r="J516" s="298"/>
      <c r="K516" s="27" t="s">
        <v>136</v>
      </c>
      <c r="L516" s="26">
        <f>L510+L512+L514</f>
        <v>320</v>
      </c>
      <c r="M516" s="26">
        <f>M510+M512+M514</f>
        <v>320</v>
      </c>
      <c r="N516" s="85">
        <f t="shared" si="38"/>
        <v>0</v>
      </c>
      <c r="O516" s="85">
        <f t="shared" si="39"/>
        <v>0</v>
      </c>
      <c r="P516" s="429">
        <f>M517/L517*100</f>
        <v>100</v>
      </c>
      <c r="Q516" s="39">
        <f t="shared" si="40"/>
        <v>288</v>
      </c>
      <c r="R516" s="39">
        <f t="shared" si="41"/>
        <v>352</v>
      </c>
      <c r="S516" s="256" t="s">
        <v>240</v>
      </c>
    </row>
    <row r="517" spans="1:19" ht="13.5" customHeight="1" thickBot="1">
      <c r="A517" s="336"/>
      <c r="B517" s="363"/>
      <c r="C517" s="473"/>
      <c r="D517" s="269"/>
      <c r="E517" s="269"/>
      <c r="F517" s="269"/>
      <c r="G517" s="296"/>
      <c r="H517" s="303"/>
      <c r="I517" s="299"/>
      <c r="J517" s="300"/>
      <c r="K517" s="28" t="s">
        <v>199</v>
      </c>
      <c r="L517" s="136">
        <f>L511+L513+L515</f>
        <v>40719</v>
      </c>
      <c r="M517" s="136">
        <f>M511+M513+M515</f>
        <v>40719</v>
      </c>
      <c r="N517" s="93">
        <f t="shared" si="38"/>
        <v>0</v>
      </c>
      <c r="O517" s="93">
        <f t="shared" si="39"/>
        <v>0</v>
      </c>
      <c r="P517" s="433"/>
      <c r="Q517" s="73">
        <f t="shared" si="40"/>
        <v>36647</v>
      </c>
      <c r="R517" s="73">
        <f t="shared" si="41"/>
        <v>44791</v>
      </c>
      <c r="S517" s="259" t="s">
        <v>240</v>
      </c>
    </row>
    <row r="518" spans="1:19" ht="12.75" customHeight="1">
      <c r="A518" s="334">
        <v>40</v>
      </c>
      <c r="B518" s="361" t="s">
        <v>156</v>
      </c>
      <c r="C518" s="471">
        <v>775</v>
      </c>
      <c r="D518" s="267">
        <v>54377600</v>
      </c>
      <c r="E518" s="267">
        <v>58138612.76</v>
      </c>
      <c r="F518" s="267">
        <v>57198768.76</v>
      </c>
      <c r="G518" s="292" t="s">
        <v>215</v>
      </c>
      <c r="H518" s="292" t="s">
        <v>201</v>
      </c>
      <c r="I518" s="292" t="s">
        <v>191</v>
      </c>
      <c r="J518" s="292" t="s">
        <v>137</v>
      </c>
      <c r="K518" s="32" t="s">
        <v>136</v>
      </c>
      <c r="L518" s="33">
        <v>105</v>
      </c>
      <c r="M518" s="33">
        <v>105</v>
      </c>
      <c r="N518" s="95">
        <f t="shared" si="38"/>
        <v>0</v>
      </c>
      <c r="O518" s="95">
        <f t="shared" si="39"/>
        <v>0</v>
      </c>
      <c r="P518" s="231"/>
      <c r="Q518" s="84">
        <f t="shared" si="40"/>
        <v>95</v>
      </c>
      <c r="R518" s="33">
        <f t="shared" si="41"/>
        <v>116</v>
      </c>
      <c r="S518" s="257" t="s">
        <v>240</v>
      </c>
    </row>
    <row r="519" spans="1:19" ht="12.75" customHeight="1">
      <c r="A519" s="335"/>
      <c r="B519" s="362"/>
      <c r="C519" s="472"/>
      <c r="D519" s="268"/>
      <c r="E519" s="268"/>
      <c r="F519" s="268"/>
      <c r="G519" s="285"/>
      <c r="H519" s="285"/>
      <c r="I519" s="284"/>
      <c r="J519" s="284"/>
      <c r="K519" s="36" t="s">
        <v>199</v>
      </c>
      <c r="L519" s="84">
        <v>10169</v>
      </c>
      <c r="M519" s="84">
        <v>10169</v>
      </c>
      <c r="N519" s="85">
        <f t="shared" si="38"/>
        <v>0</v>
      </c>
      <c r="O519" s="85">
        <f t="shared" si="39"/>
        <v>0</v>
      </c>
      <c r="P519" s="157"/>
      <c r="Q519" s="39">
        <f>ROUND(L519-(L519*10/100),0)</f>
        <v>9152</v>
      </c>
      <c r="R519" s="39">
        <f>ROUND(L519+(L519*10/100),0)</f>
        <v>11186</v>
      </c>
      <c r="S519" s="256" t="s">
        <v>240</v>
      </c>
    </row>
    <row r="520" spans="1:19" ht="12.75" customHeight="1">
      <c r="A520" s="335"/>
      <c r="B520" s="362"/>
      <c r="C520" s="472"/>
      <c r="D520" s="268"/>
      <c r="E520" s="268"/>
      <c r="F520" s="268"/>
      <c r="G520" s="285"/>
      <c r="H520" s="285"/>
      <c r="I520" s="285" t="s">
        <v>132</v>
      </c>
      <c r="J520" s="285" t="s">
        <v>137</v>
      </c>
      <c r="K520" s="83" t="s">
        <v>136</v>
      </c>
      <c r="L520" s="84">
        <v>1</v>
      </c>
      <c r="M520" s="84">
        <v>1</v>
      </c>
      <c r="N520" s="85">
        <f t="shared" si="38"/>
        <v>0</v>
      </c>
      <c r="O520" s="85">
        <f t="shared" si="39"/>
        <v>0</v>
      </c>
      <c r="P520" s="157"/>
      <c r="Q520" s="39">
        <f t="shared" si="40"/>
        <v>1</v>
      </c>
      <c r="R520" s="39">
        <f t="shared" si="41"/>
        <v>1</v>
      </c>
      <c r="S520" s="256" t="s">
        <v>240</v>
      </c>
    </row>
    <row r="521" spans="1:19" ht="12.75" customHeight="1">
      <c r="A521" s="335"/>
      <c r="B521" s="362"/>
      <c r="C521" s="472"/>
      <c r="D521" s="268"/>
      <c r="E521" s="268"/>
      <c r="F521" s="268"/>
      <c r="G521" s="285"/>
      <c r="H521" s="285"/>
      <c r="I521" s="284"/>
      <c r="J521" s="284"/>
      <c r="K521" s="36" t="s">
        <v>199</v>
      </c>
      <c r="L521" s="84">
        <v>71</v>
      </c>
      <c r="M521" s="84">
        <v>71</v>
      </c>
      <c r="N521" s="85">
        <f t="shared" si="38"/>
        <v>0</v>
      </c>
      <c r="O521" s="85">
        <f t="shared" si="39"/>
        <v>0</v>
      </c>
      <c r="P521" s="157"/>
      <c r="Q521" s="39">
        <f t="shared" si="40"/>
        <v>64</v>
      </c>
      <c r="R521" s="39">
        <f t="shared" si="41"/>
        <v>78</v>
      </c>
      <c r="S521" s="256" t="s">
        <v>240</v>
      </c>
    </row>
    <row r="522" spans="1:19" ht="12.75" customHeight="1">
      <c r="A522" s="335"/>
      <c r="B522" s="362"/>
      <c r="C522" s="472"/>
      <c r="D522" s="268"/>
      <c r="E522" s="268"/>
      <c r="F522" s="268"/>
      <c r="G522" s="285"/>
      <c r="H522" s="285"/>
      <c r="I522" s="283" t="s">
        <v>191</v>
      </c>
      <c r="J522" s="283" t="s">
        <v>133</v>
      </c>
      <c r="K522" s="36" t="s">
        <v>136</v>
      </c>
      <c r="L522" s="84">
        <v>463</v>
      </c>
      <c r="M522" s="84">
        <v>463</v>
      </c>
      <c r="N522" s="85">
        <f t="shared" si="38"/>
        <v>0</v>
      </c>
      <c r="O522" s="85">
        <f t="shared" si="39"/>
        <v>0</v>
      </c>
      <c r="P522" s="157"/>
      <c r="Q522" s="39">
        <f t="shared" si="40"/>
        <v>417</v>
      </c>
      <c r="R522" s="39">
        <f t="shared" si="41"/>
        <v>509</v>
      </c>
      <c r="S522" s="256" t="s">
        <v>240</v>
      </c>
    </row>
    <row r="523" spans="1:19" ht="12.75" customHeight="1">
      <c r="A523" s="335"/>
      <c r="B523" s="362"/>
      <c r="C523" s="472"/>
      <c r="D523" s="268"/>
      <c r="E523" s="268"/>
      <c r="F523" s="268"/>
      <c r="G523" s="285"/>
      <c r="H523" s="285"/>
      <c r="I523" s="284"/>
      <c r="J523" s="284"/>
      <c r="K523" s="36" t="s">
        <v>199</v>
      </c>
      <c r="L523" s="84">
        <v>57275</v>
      </c>
      <c r="M523" s="84">
        <v>57275</v>
      </c>
      <c r="N523" s="85">
        <f aca="true" t="shared" si="42" ref="N523:N609">M523/L523*100-100</f>
        <v>0</v>
      </c>
      <c r="O523" s="85">
        <f t="shared" si="39"/>
        <v>0</v>
      </c>
      <c r="P523" s="157"/>
      <c r="Q523" s="39">
        <f t="shared" si="40"/>
        <v>51548</v>
      </c>
      <c r="R523" s="39">
        <f t="shared" si="41"/>
        <v>63003</v>
      </c>
      <c r="S523" s="256" t="s">
        <v>240</v>
      </c>
    </row>
    <row r="524" spans="1:19" ht="12.75" customHeight="1">
      <c r="A524" s="335"/>
      <c r="B524" s="362"/>
      <c r="C524" s="472"/>
      <c r="D524" s="268"/>
      <c r="E524" s="268"/>
      <c r="F524" s="268"/>
      <c r="G524" s="285"/>
      <c r="H524" s="285"/>
      <c r="I524" s="285" t="s">
        <v>132</v>
      </c>
      <c r="J524" s="285" t="s">
        <v>133</v>
      </c>
      <c r="K524" s="83" t="s">
        <v>136</v>
      </c>
      <c r="L524" s="84">
        <v>1</v>
      </c>
      <c r="M524" s="84">
        <v>1</v>
      </c>
      <c r="N524" s="85">
        <f t="shared" si="42"/>
        <v>0</v>
      </c>
      <c r="O524" s="85">
        <f t="shared" si="39"/>
        <v>0</v>
      </c>
      <c r="P524" s="157"/>
      <c r="Q524" s="39">
        <f t="shared" si="40"/>
        <v>1</v>
      </c>
      <c r="R524" s="39">
        <f t="shared" si="41"/>
        <v>1</v>
      </c>
      <c r="S524" s="256" t="s">
        <v>240</v>
      </c>
    </row>
    <row r="525" spans="1:19" ht="12.75" customHeight="1">
      <c r="A525" s="335"/>
      <c r="B525" s="362"/>
      <c r="C525" s="472"/>
      <c r="D525" s="268"/>
      <c r="E525" s="268"/>
      <c r="F525" s="268"/>
      <c r="G525" s="285"/>
      <c r="H525" s="284"/>
      <c r="I525" s="284"/>
      <c r="J525" s="284"/>
      <c r="K525" s="36" t="s">
        <v>199</v>
      </c>
      <c r="L525" s="84">
        <v>145</v>
      </c>
      <c r="M525" s="84">
        <v>145</v>
      </c>
      <c r="N525" s="85">
        <f t="shared" si="42"/>
        <v>0</v>
      </c>
      <c r="O525" s="85">
        <f t="shared" si="39"/>
        <v>0</v>
      </c>
      <c r="P525" s="157"/>
      <c r="Q525" s="39">
        <f t="shared" si="40"/>
        <v>131</v>
      </c>
      <c r="R525" s="39">
        <f t="shared" si="41"/>
        <v>160</v>
      </c>
      <c r="S525" s="256" t="s">
        <v>240</v>
      </c>
    </row>
    <row r="526" spans="1:19" ht="12.75" customHeight="1">
      <c r="A526" s="335"/>
      <c r="B526" s="362"/>
      <c r="C526" s="472"/>
      <c r="D526" s="268"/>
      <c r="E526" s="268"/>
      <c r="F526" s="268"/>
      <c r="G526" s="285"/>
      <c r="H526" s="283" t="s">
        <v>217</v>
      </c>
      <c r="I526" s="285" t="s">
        <v>132</v>
      </c>
      <c r="J526" s="285" t="s">
        <v>133</v>
      </c>
      <c r="K526" s="83" t="s">
        <v>136</v>
      </c>
      <c r="L526" s="84">
        <v>17</v>
      </c>
      <c r="M526" s="84">
        <v>16</v>
      </c>
      <c r="N526" s="85">
        <f t="shared" si="42"/>
        <v>-5.882352941176478</v>
      </c>
      <c r="O526" s="85">
        <f t="shared" si="39"/>
        <v>1</v>
      </c>
      <c r="P526" s="157"/>
      <c r="Q526" s="39">
        <f t="shared" si="40"/>
        <v>15</v>
      </c>
      <c r="R526" s="39">
        <f t="shared" si="41"/>
        <v>19</v>
      </c>
      <c r="S526" s="256" t="s">
        <v>240</v>
      </c>
    </row>
    <row r="527" spans="1:19" ht="12.75" customHeight="1">
      <c r="A527" s="335"/>
      <c r="B527" s="362"/>
      <c r="C527" s="472"/>
      <c r="D527" s="268"/>
      <c r="E527" s="268"/>
      <c r="F527" s="268"/>
      <c r="G527" s="285"/>
      <c r="H527" s="285"/>
      <c r="I527" s="284"/>
      <c r="J527" s="284"/>
      <c r="K527" s="36" t="s">
        <v>199</v>
      </c>
      <c r="L527" s="84">
        <v>1876</v>
      </c>
      <c r="M527" s="84">
        <v>1876</v>
      </c>
      <c r="N527" s="85">
        <f t="shared" si="42"/>
        <v>0</v>
      </c>
      <c r="O527" s="85">
        <f t="shared" si="39"/>
        <v>0</v>
      </c>
      <c r="P527" s="157"/>
      <c r="Q527" s="39">
        <f t="shared" si="40"/>
        <v>1688</v>
      </c>
      <c r="R527" s="39">
        <f t="shared" si="41"/>
        <v>2064</v>
      </c>
      <c r="S527" s="256" t="s">
        <v>240</v>
      </c>
    </row>
    <row r="528" spans="1:19" ht="12.75" customHeight="1">
      <c r="A528" s="335"/>
      <c r="B528" s="362"/>
      <c r="C528" s="472"/>
      <c r="D528" s="268"/>
      <c r="E528" s="268"/>
      <c r="F528" s="268"/>
      <c r="G528" s="285"/>
      <c r="H528" s="285"/>
      <c r="I528" s="283" t="s">
        <v>216</v>
      </c>
      <c r="J528" s="285" t="s">
        <v>133</v>
      </c>
      <c r="K528" s="83" t="s">
        <v>136</v>
      </c>
      <c r="L528" s="84">
        <v>23</v>
      </c>
      <c r="M528" s="84">
        <v>23</v>
      </c>
      <c r="N528" s="85">
        <f t="shared" si="42"/>
        <v>0</v>
      </c>
      <c r="O528" s="85">
        <f t="shared" si="39"/>
        <v>0</v>
      </c>
      <c r="P528" s="157"/>
      <c r="Q528" s="39">
        <f t="shared" si="40"/>
        <v>21</v>
      </c>
      <c r="R528" s="39">
        <f t="shared" si="41"/>
        <v>25</v>
      </c>
      <c r="S528" s="256" t="s">
        <v>240</v>
      </c>
    </row>
    <row r="529" spans="1:19" ht="12.75" customHeight="1">
      <c r="A529" s="335"/>
      <c r="B529" s="362"/>
      <c r="C529" s="472"/>
      <c r="D529" s="268"/>
      <c r="E529" s="268"/>
      <c r="F529" s="268"/>
      <c r="G529" s="285"/>
      <c r="H529" s="284"/>
      <c r="I529" s="284"/>
      <c r="J529" s="284"/>
      <c r="K529" s="36" t="s">
        <v>199</v>
      </c>
      <c r="L529" s="84">
        <v>3347</v>
      </c>
      <c r="M529" s="84">
        <v>3347</v>
      </c>
      <c r="N529" s="85">
        <f t="shared" si="42"/>
        <v>0</v>
      </c>
      <c r="O529" s="85">
        <f t="shared" si="39"/>
        <v>0</v>
      </c>
      <c r="P529" s="157"/>
      <c r="Q529" s="39">
        <f t="shared" si="40"/>
        <v>3012</v>
      </c>
      <c r="R529" s="39">
        <f t="shared" si="41"/>
        <v>3682</v>
      </c>
      <c r="S529" s="256" t="s">
        <v>240</v>
      </c>
    </row>
    <row r="530" spans="1:19" ht="12.75" customHeight="1">
      <c r="A530" s="335"/>
      <c r="B530" s="362"/>
      <c r="C530" s="472"/>
      <c r="D530" s="268"/>
      <c r="E530" s="268"/>
      <c r="F530" s="268"/>
      <c r="G530" s="285"/>
      <c r="H530" s="283"/>
      <c r="I530" s="297" t="s">
        <v>200</v>
      </c>
      <c r="J530" s="298"/>
      <c r="K530" s="27" t="s">
        <v>136</v>
      </c>
      <c r="L530" s="139">
        <f>L518+L520+L522+L528+L524+L526</f>
        <v>610</v>
      </c>
      <c r="M530" s="139">
        <f>M518+M520+M522+M528+M524+M526</f>
        <v>609</v>
      </c>
      <c r="N530" s="85">
        <f t="shared" si="42"/>
        <v>-0.1639344262295026</v>
      </c>
      <c r="O530" s="85">
        <f t="shared" si="39"/>
        <v>1</v>
      </c>
      <c r="P530" s="429">
        <f>M531/L531*100</f>
        <v>100</v>
      </c>
      <c r="Q530" s="39">
        <f t="shared" si="40"/>
        <v>549</v>
      </c>
      <c r="R530" s="39">
        <f t="shared" si="41"/>
        <v>671</v>
      </c>
      <c r="S530" s="256" t="s">
        <v>240</v>
      </c>
    </row>
    <row r="531" spans="1:19" ht="12.75" customHeight="1">
      <c r="A531" s="335"/>
      <c r="B531" s="362"/>
      <c r="C531" s="472"/>
      <c r="D531" s="268"/>
      <c r="E531" s="268"/>
      <c r="F531" s="268"/>
      <c r="G531" s="285"/>
      <c r="H531" s="284"/>
      <c r="I531" s="290"/>
      <c r="J531" s="291"/>
      <c r="K531" s="27" t="s">
        <v>199</v>
      </c>
      <c r="L531" s="139">
        <f>L519+L521+L523+L529+L525+L527</f>
        <v>72883</v>
      </c>
      <c r="M531" s="139">
        <f>M519+M521+M523+M529+M525+M527</f>
        <v>72883</v>
      </c>
      <c r="N531" s="85">
        <f t="shared" si="42"/>
        <v>0</v>
      </c>
      <c r="O531" s="85">
        <f t="shared" si="39"/>
        <v>0</v>
      </c>
      <c r="P531" s="433"/>
      <c r="Q531" s="39">
        <f t="shared" si="40"/>
        <v>65595</v>
      </c>
      <c r="R531" s="39">
        <f t="shared" si="41"/>
        <v>80171</v>
      </c>
      <c r="S531" s="256" t="s">
        <v>240</v>
      </c>
    </row>
    <row r="532" spans="1:19" ht="12.75" customHeight="1">
      <c r="A532" s="335"/>
      <c r="B532" s="362"/>
      <c r="C532" s="472"/>
      <c r="D532" s="268"/>
      <c r="E532" s="268"/>
      <c r="F532" s="268"/>
      <c r="G532" s="283" t="s">
        <v>134</v>
      </c>
      <c r="H532" s="283" t="s">
        <v>201</v>
      </c>
      <c r="I532" s="285" t="s">
        <v>135</v>
      </c>
      <c r="J532" s="285" t="s">
        <v>137</v>
      </c>
      <c r="K532" s="83" t="s">
        <v>136</v>
      </c>
      <c r="L532" s="84">
        <v>105</v>
      </c>
      <c r="M532" s="84">
        <v>105</v>
      </c>
      <c r="N532" s="85">
        <f t="shared" si="42"/>
        <v>0</v>
      </c>
      <c r="O532" s="85">
        <f t="shared" si="39"/>
        <v>0</v>
      </c>
      <c r="P532" s="157"/>
      <c r="Q532" s="39">
        <f t="shared" si="40"/>
        <v>95</v>
      </c>
      <c r="R532" s="39">
        <f t="shared" si="41"/>
        <v>116</v>
      </c>
      <c r="S532" s="256" t="s">
        <v>240</v>
      </c>
    </row>
    <row r="533" spans="1:19" ht="12.75" customHeight="1">
      <c r="A533" s="335"/>
      <c r="B533" s="362"/>
      <c r="C533" s="472"/>
      <c r="D533" s="268"/>
      <c r="E533" s="268"/>
      <c r="F533" s="268"/>
      <c r="G533" s="285"/>
      <c r="H533" s="285"/>
      <c r="I533" s="284"/>
      <c r="J533" s="284"/>
      <c r="K533" s="36" t="s">
        <v>199</v>
      </c>
      <c r="L533" s="84">
        <v>10169</v>
      </c>
      <c r="M533" s="84">
        <v>10169</v>
      </c>
      <c r="N533" s="85">
        <f t="shared" si="42"/>
        <v>0</v>
      </c>
      <c r="O533" s="85">
        <f t="shared" si="39"/>
        <v>0</v>
      </c>
      <c r="P533" s="157"/>
      <c r="Q533" s="39">
        <f t="shared" si="40"/>
        <v>9152</v>
      </c>
      <c r="R533" s="39">
        <f t="shared" si="41"/>
        <v>11186</v>
      </c>
      <c r="S533" s="256" t="s">
        <v>240</v>
      </c>
    </row>
    <row r="534" spans="1:19" ht="12.75" customHeight="1">
      <c r="A534" s="335"/>
      <c r="B534" s="362"/>
      <c r="C534" s="472"/>
      <c r="D534" s="268"/>
      <c r="E534" s="268"/>
      <c r="F534" s="268"/>
      <c r="G534" s="285"/>
      <c r="H534" s="285"/>
      <c r="I534" s="285" t="s">
        <v>132</v>
      </c>
      <c r="J534" s="285" t="s">
        <v>137</v>
      </c>
      <c r="K534" s="83" t="s">
        <v>136</v>
      </c>
      <c r="L534" s="84">
        <v>1</v>
      </c>
      <c r="M534" s="84">
        <v>1</v>
      </c>
      <c r="N534" s="85">
        <f t="shared" si="42"/>
        <v>0</v>
      </c>
      <c r="O534" s="85">
        <f t="shared" si="39"/>
        <v>0</v>
      </c>
      <c r="P534" s="157"/>
      <c r="Q534" s="39">
        <f t="shared" si="40"/>
        <v>1</v>
      </c>
      <c r="R534" s="39">
        <f t="shared" si="41"/>
        <v>1</v>
      </c>
      <c r="S534" s="256" t="s">
        <v>240</v>
      </c>
    </row>
    <row r="535" spans="1:19" ht="12.75" customHeight="1">
      <c r="A535" s="335"/>
      <c r="B535" s="362"/>
      <c r="C535" s="472"/>
      <c r="D535" s="268"/>
      <c r="E535" s="268"/>
      <c r="F535" s="268"/>
      <c r="G535" s="285"/>
      <c r="H535" s="285"/>
      <c r="I535" s="284"/>
      <c r="J535" s="284"/>
      <c r="K535" s="36" t="s">
        <v>199</v>
      </c>
      <c r="L535" s="84">
        <v>71</v>
      </c>
      <c r="M535" s="84">
        <v>71</v>
      </c>
      <c r="N535" s="85">
        <f t="shared" si="42"/>
        <v>0</v>
      </c>
      <c r="O535" s="85">
        <f t="shared" si="39"/>
        <v>0</v>
      </c>
      <c r="P535" s="157"/>
      <c r="Q535" s="39">
        <f t="shared" si="40"/>
        <v>64</v>
      </c>
      <c r="R535" s="39">
        <f t="shared" si="41"/>
        <v>78</v>
      </c>
      <c r="S535" s="256" t="s">
        <v>240</v>
      </c>
    </row>
    <row r="536" spans="1:19" ht="12.75" customHeight="1">
      <c r="A536" s="335"/>
      <c r="B536" s="362"/>
      <c r="C536" s="472"/>
      <c r="D536" s="268"/>
      <c r="E536" s="268"/>
      <c r="F536" s="268"/>
      <c r="G536" s="285"/>
      <c r="H536" s="285"/>
      <c r="I536" s="283" t="s">
        <v>135</v>
      </c>
      <c r="J536" s="283" t="s">
        <v>133</v>
      </c>
      <c r="K536" s="83" t="s">
        <v>136</v>
      </c>
      <c r="L536" s="84">
        <v>483</v>
      </c>
      <c r="M536" s="84">
        <v>482</v>
      </c>
      <c r="N536" s="85">
        <f t="shared" si="42"/>
        <v>-0.20703933747412862</v>
      </c>
      <c r="O536" s="85">
        <f t="shared" si="39"/>
        <v>1</v>
      </c>
      <c r="P536" s="157"/>
      <c r="Q536" s="39">
        <f t="shared" si="40"/>
        <v>435</v>
      </c>
      <c r="R536" s="39">
        <f t="shared" si="41"/>
        <v>531</v>
      </c>
      <c r="S536" s="256" t="s">
        <v>240</v>
      </c>
    </row>
    <row r="537" spans="1:19" ht="12.75" customHeight="1">
      <c r="A537" s="335"/>
      <c r="B537" s="362"/>
      <c r="C537" s="472"/>
      <c r="D537" s="268"/>
      <c r="E537" s="268"/>
      <c r="F537" s="268"/>
      <c r="G537" s="285"/>
      <c r="H537" s="285"/>
      <c r="I537" s="284"/>
      <c r="J537" s="284"/>
      <c r="K537" s="36" t="s">
        <v>199</v>
      </c>
      <c r="L537" s="84">
        <v>60200</v>
      </c>
      <c r="M537" s="84">
        <v>60200</v>
      </c>
      <c r="N537" s="85">
        <f t="shared" si="42"/>
        <v>0</v>
      </c>
      <c r="O537" s="85">
        <f t="shared" si="39"/>
        <v>0</v>
      </c>
      <c r="P537" s="157"/>
      <c r="Q537" s="39">
        <f t="shared" si="40"/>
        <v>54180</v>
      </c>
      <c r="R537" s="39">
        <f t="shared" si="41"/>
        <v>66220</v>
      </c>
      <c r="S537" s="256" t="s">
        <v>240</v>
      </c>
    </row>
    <row r="538" spans="1:19" ht="12.75" customHeight="1">
      <c r="A538" s="335"/>
      <c r="B538" s="362"/>
      <c r="C538" s="472"/>
      <c r="D538" s="268"/>
      <c r="E538" s="268"/>
      <c r="F538" s="268"/>
      <c r="G538" s="285"/>
      <c r="H538" s="285"/>
      <c r="I538" s="285" t="s">
        <v>132</v>
      </c>
      <c r="J538" s="283" t="s">
        <v>133</v>
      </c>
      <c r="K538" s="83" t="s">
        <v>136</v>
      </c>
      <c r="L538" s="84">
        <v>18</v>
      </c>
      <c r="M538" s="84">
        <v>18</v>
      </c>
      <c r="N538" s="85">
        <f t="shared" si="42"/>
        <v>0</v>
      </c>
      <c r="O538" s="85">
        <f t="shared" si="39"/>
        <v>0</v>
      </c>
      <c r="P538" s="157"/>
      <c r="Q538" s="39">
        <f t="shared" si="40"/>
        <v>16</v>
      </c>
      <c r="R538" s="39">
        <f t="shared" si="41"/>
        <v>20</v>
      </c>
      <c r="S538" s="256" t="s">
        <v>240</v>
      </c>
    </row>
    <row r="539" spans="1:19" ht="12.75" customHeight="1">
      <c r="A539" s="335"/>
      <c r="B539" s="362"/>
      <c r="C539" s="472"/>
      <c r="D539" s="268"/>
      <c r="E539" s="268"/>
      <c r="F539" s="268"/>
      <c r="G539" s="285"/>
      <c r="H539" s="285"/>
      <c r="I539" s="284"/>
      <c r="J539" s="284"/>
      <c r="K539" s="36" t="s">
        <v>199</v>
      </c>
      <c r="L539" s="84">
        <v>2021</v>
      </c>
      <c r="M539" s="84">
        <v>2021</v>
      </c>
      <c r="N539" s="85">
        <f t="shared" si="42"/>
        <v>0</v>
      </c>
      <c r="O539" s="85">
        <f t="shared" si="39"/>
        <v>0</v>
      </c>
      <c r="P539" s="157"/>
      <c r="Q539" s="39">
        <f t="shared" si="40"/>
        <v>1819</v>
      </c>
      <c r="R539" s="39">
        <f t="shared" si="41"/>
        <v>2223</v>
      </c>
      <c r="S539" s="256" t="s">
        <v>240</v>
      </c>
    </row>
    <row r="540" spans="1:19" ht="12.75" customHeight="1">
      <c r="A540" s="335"/>
      <c r="B540" s="362"/>
      <c r="C540" s="472"/>
      <c r="D540" s="268"/>
      <c r="E540" s="268"/>
      <c r="F540" s="268"/>
      <c r="G540" s="285"/>
      <c r="H540" s="285"/>
      <c r="I540" s="283" t="s">
        <v>131</v>
      </c>
      <c r="J540" s="283" t="s">
        <v>133</v>
      </c>
      <c r="K540" s="83" t="s">
        <v>136</v>
      </c>
      <c r="L540" s="84">
        <v>3</v>
      </c>
      <c r="M540" s="84">
        <v>3</v>
      </c>
      <c r="N540" s="85">
        <f t="shared" si="42"/>
        <v>0</v>
      </c>
      <c r="O540" s="85">
        <f t="shared" si="39"/>
        <v>0</v>
      </c>
      <c r="P540" s="157"/>
      <c r="Q540" s="39">
        <f t="shared" si="40"/>
        <v>3</v>
      </c>
      <c r="R540" s="39">
        <f t="shared" si="41"/>
        <v>3</v>
      </c>
      <c r="S540" s="256" t="s">
        <v>240</v>
      </c>
    </row>
    <row r="541" spans="1:19" ht="12.75" customHeight="1">
      <c r="A541" s="335"/>
      <c r="B541" s="362"/>
      <c r="C541" s="472"/>
      <c r="D541" s="268"/>
      <c r="E541" s="268"/>
      <c r="F541" s="268"/>
      <c r="G541" s="285"/>
      <c r="H541" s="285"/>
      <c r="I541" s="284"/>
      <c r="J541" s="284"/>
      <c r="K541" s="36" t="s">
        <v>199</v>
      </c>
      <c r="L541" s="84">
        <v>422</v>
      </c>
      <c r="M541" s="84">
        <v>422</v>
      </c>
      <c r="N541" s="85">
        <f t="shared" si="42"/>
        <v>0</v>
      </c>
      <c r="O541" s="85">
        <f aca="true" t="shared" si="43" ref="O541:O612">L541-M541</f>
        <v>0</v>
      </c>
      <c r="P541" s="157"/>
      <c r="Q541" s="39">
        <f t="shared" si="40"/>
        <v>380</v>
      </c>
      <c r="R541" s="39">
        <f t="shared" si="41"/>
        <v>464</v>
      </c>
      <c r="S541" s="256" t="s">
        <v>240</v>
      </c>
    </row>
    <row r="542" spans="1:19" ht="12.75" customHeight="1">
      <c r="A542" s="335"/>
      <c r="B542" s="362"/>
      <c r="C542" s="472"/>
      <c r="D542" s="268"/>
      <c r="E542" s="268"/>
      <c r="F542" s="268"/>
      <c r="G542" s="285"/>
      <c r="H542" s="285"/>
      <c r="I542" s="297" t="s">
        <v>200</v>
      </c>
      <c r="J542" s="298"/>
      <c r="K542" s="27" t="s">
        <v>136</v>
      </c>
      <c r="L542" s="26">
        <f>L532+L536+L540+L534+L538</f>
        <v>610</v>
      </c>
      <c r="M542" s="26">
        <f>M532+M536+M540+M534+M538</f>
        <v>609</v>
      </c>
      <c r="N542" s="85">
        <f t="shared" si="42"/>
        <v>-0.1639344262295026</v>
      </c>
      <c r="O542" s="85">
        <f t="shared" si="43"/>
        <v>1</v>
      </c>
      <c r="P542" s="429">
        <f>M543/L543*100</f>
        <v>100</v>
      </c>
      <c r="Q542" s="39">
        <f aca="true" t="shared" si="44" ref="Q542:Q613">ROUND(L542-(L542*10/100),0)</f>
        <v>549</v>
      </c>
      <c r="R542" s="39">
        <f aca="true" t="shared" si="45" ref="R542:R613">ROUND(L542+(L542*10/100),0)</f>
        <v>671</v>
      </c>
      <c r="S542" s="256" t="s">
        <v>240</v>
      </c>
    </row>
    <row r="543" spans="1:19" ht="13.5" customHeight="1" thickBot="1">
      <c r="A543" s="336"/>
      <c r="B543" s="363"/>
      <c r="C543" s="473"/>
      <c r="D543" s="269"/>
      <c r="E543" s="269"/>
      <c r="F543" s="269"/>
      <c r="G543" s="296"/>
      <c r="H543" s="296"/>
      <c r="I543" s="299"/>
      <c r="J543" s="300"/>
      <c r="K543" s="28" t="s">
        <v>199</v>
      </c>
      <c r="L543" s="136">
        <f>L533+L537+L541+L535+L539</f>
        <v>72883</v>
      </c>
      <c r="M543" s="136">
        <f>M533+M537+M541+M535+M539</f>
        <v>72883</v>
      </c>
      <c r="N543" s="93">
        <f t="shared" si="42"/>
        <v>0</v>
      </c>
      <c r="O543" s="93">
        <f t="shared" si="43"/>
        <v>0</v>
      </c>
      <c r="P543" s="433"/>
      <c r="Q543" s="73">
        <f t="shared" si="44"/>
        <v>65595</v>
      </c>
      <c r="R543" s="73">
        <f t="shared" si="45"/>
        <v>80171</v>
      </c>
      <c r="S543" s="259" t="s">
        <v>240</v>
      </c>
    </row>
    <row r="544" spans="1:19" ht="12.75" customHeight="1">
      <c r="A544" s="334">
        <v>41</v>
      </c>
      <c r="B544" s="361" t="s">
        <v>202</v>
      </c>
      <c r="C544" s="471">
        <v>775</v>
      </c>
      <c r="D544" s="267">
        <v>28415700</v>
      </c>
      <c r="E544" s="267">
        <v>30192986.55</v>
      </c>
      <c r="F544" s="267">
        <v>29886581.36</v>
      </c>
      <c r="G544" s="292" t="s">
        <v>215</v>
      </c>
      <c r="H544" s="292" t="s">
        <v>201</v>
      </c>
      <c r="I544" s="292" t="s">
        <v>191</v>
      </c>
      <c r="J544" s="292" t="s">
        <v>137</v>
      </c>
      <c r="K544" s="32" t="s">
        <v>136</v>
      </c>
      <c r="L544" s="33">
        <v>37</v>
      </c>
      <c r="M544" s="33">
        <v>37</v>
      </c>
      <c r="N544" s="95">
        <f t="shared" si="42"/>
        <v>0</v>
      </c>
      <c r="O544" s="95">
        <f t="shared" si="43"/>
        <v>0</v>
      </c>
      <c r="P544" s="231"/>
      <c r="Q544" s="84">
        <f t="shared" si="44"/>
        <v>33</v>
      </c>
      <c r="R544" s="33">
        <f t="shared" si="45"/>
        <v>41</v>
      </c>
      <c r="S544" s="257" t="s">
        <v>240</v>
      </c>
    </row>
    <row r="545" spans="1:19" ht="12.75" customHeight="1">
      <c r="A545" s="335"/>
      <c r="B545" s="362"/>
      <c r="C545" s="472"/>
      <c r="D545" s="268"/>
      <c r="E545" s="268"/>
      <c r="F545" s="268"/>
      <c r="G545" s="285"/>
      <c r="H545" s="285"/>
      <c r="I545" s="284"/>
      <c r="J545" s="284"/>
      <c r="K545" s="36" t="s">
        <v>199</v>
      </c>
      <c r="L545" s="39">
        <v>4289</v>
      </c>
      <c r="M545" s="39">
        <v>4289</v>
      </c>
      <c r="N545" s="85">
        <f t="shared" si="42"/>
        <v>0</v>
      </c>
      <c r="O545" s="85">
        <f t="shared" si="43"/>
        <v>0</v>
      </c>
      <c r="P545" s="157"/>
      <c r="Q545" s="39">
        <f t="shared" si="44"/>
        <v>3860</v>
      </c>
      <c r="R545" s="39">
        <f t="shared" si="45"/>
        <v>4718</v>
      </c>
      <c r="S545" s="256" t="s">
        <v>240</v>
      </c>
    </row>
    <row r="546" spans="1:19" ht="12.75" customHeight="1">
      <c r="A546" s="335"/>
      <c r="B546" s="362"/>
      <c r="C546" s="472"/>
      <c r="D546" s="268"/>
      <c r="E546" s="268"/>
      <c r="F546" s="268"/>
      <c r="G546" s="285"/>
      <c r="H546" s="285"/>
      <c r="I546" s="285" t="s">
        <v>191</v>
      </c>
      <c r="J546" s="285" t="s">
        <v>133</v>
      </c>
      <c r="K546" s="83" t="s">
        <v>136</v>
      </c>
      <c r="L546" s="89">
        <v>308</v>
      </c>
      <c r="M546" s="89">
        <v>308</v>
      </c>
      <c r="N546" s="85">
        <f t="shared" si="42"/>
        <v>0</v>
      </c>
      <c r="O546" s="85">
        <f t="shared" si="43"/>
        <v>0</v>
      </c>
      <c r="P546" s="157"/>
      <c r="Q546" s="39">
        <f t="shared" si="44"/>
        <v>277</v>
      </c>
      <c r="R546" s="39">
        <f t="shared" si="45"/>
        <v>339</v>
      </c>
      <c r="S546" s="256" t="s">
        <v>240</v>
      </c>
    </row>
    <row r="547" spans="1:19" ht="12.75" customHeight="1">
      <c r="A547" s="335"/>
      <c r="B547" s="362"/>
      <c r="C547" s="472"/>
      <c r="D547" s="268"/>
      <c r="E547" s="268"/>
      <c r="F547" s="268"/>
      <c r="G547" s="285"/>
      <c r="H547" s="285"/>
      <c r="I547" s="284"/>
      <c r="J547" s="284"/>
      <c r="K547" s="36" t="s">
        <v>199</v>
      </c>
      <c r="L547" s="39">
        <v>36008</v>
      </c>
      <c r="M547" s="39">
        <v>36008</v>
      </c>
      <c r="N547" s="85">
        <f t="shared" si="42"/>
        <v>0</v>
      </c>
      <c r="O547" s="85">
        <f t="shared" si="43"/>
        <v>0</v>
      </c>
      <c r="P547" s="157"/>
      <c r="Q547" s="39">
        <f t="shared" si="44"/>
        <v>32407</v>
      </c>
      <c r="R547" s="39">
        <f t="shared" si="45"/>
        <v>39609</v>
      </c>
      <c r="S547" s="256" t="s">
        <v>240</v>
      </c>
    </row>
    <row r="548" spans="1:19" ht="12.75" customHeight="1">
      <c r="A548" s="335"/>
      <c r="B548" s="362"/>
      <c r="C548" s="472"/>
      <c r="D548" s="268"/>
      <c r="E548" s="268"/>
      <c r="F548" s="268"/>
      <c r="G548" s="285"/>
      <c r="H548" s="285"/>
      <c r="I548" s="283" t="s">
        <v>132</v>
      </c>
      <c r="J548" s="285" t="s">
        <v>133</v>
      </c>
      <c r="K548" s="83" t="s">
        <v>136</v>
      </c>
      <c r="L548" s="89">
        <v>1</v>
      </c>
      <c r="M548" s="89">
        <v>1</v>
      </c>
      <c r="N548" s="85">
        <f t="shared" si="42"/>
        <v>0</v>
      </c>
      <c r="O548" s="85">
        <f t="shared" si="43"/>
        <v>0</v>
      </c>
      <c r="P548" s="157"/>
      <c r="Q548" s="39">
        <f t="shared" si="44"/>
        <v>1</v>
      </c>
      <c r="R548" s="39">
        <f t="shared" si="45"/>
        <v>1</v>
      </c>
      <c r="S548" s="256" t="s">
        <v>240</v>
      </c>
    </row>
    <row r="549" spans="1:19" ht="12.75" customHeight="1">
      <c r="A549" s="335"/>
      <c r="B549" s="362"/>
      <c r="C549" s="472"/>
      <c r="D549" s="268"/>
      <c r="E549" s="268"/>
      <c r="F549" s="268"/>
      <c r="G549" s="285"/>
      <c r="H549" s="285"/>
      <c r="I549" s="284"/>
      <c r="J549" s="284"/>
      <c r="K549" s="36" t="s">
        <v>199</v>
      </c>
      <c r="L549" s="39">
        <v>125</v>
      </c>
      <c r="M549" s="39">
        <v>126</v>
      </c>
      <c r="N549" s="435" t="e">
        <f>K550/J550*100</f>
        <v>#VALUE!</v>
      </c>
      <c r="O549" s="435" t="e">
        <f>L550/K550*100</f>
        <v>#VALUE!</v>
      </c>
      <c r="P549" s="429">
        <f>M550/L550*100</f>
        <v>100</v>
      </c>
      <c r="Q549" s="39">
        <f t="shared" si="44"/>
        <v>113</v>
      </c>
      <c r="R549" s="39">
        <f t="shared" si="45"/>
        <v>138</v>
      </c>
      <c r="S549" s="256" t="s">
        <v>240</v>
      </c>
    </row>
    <row r="550" spans="1:19" ht="12.75" customHeight="1">
      <c r="A550" s="335"/>
      <c r="B550" s="362"/>
      <c r="C550" s="472"/>
      <c r="D550" s="268"/>
      <c r="E550" s="268"/>
      <c r="F550" s="268"/>
      <c r="G550" s="285"/>
      <c r="H550" s="285"/>
      <c r="I550" s="297" t="s">
        <v>200</v>
      </c>
      <c r="J550" s="298"/>
      <c r="K550" s="27" t="s">
        <v>136</v>
      </c>
      <c r="L550" s="139">
        <f>L544+L546+L548</f>
        <v>346</v>
      </c>
      <c r="M550" s="139">
        <f>M544+M546+M548</f>
        <v>346</v>
      </c>
      <c r="N550" s="436"/>
      <c r="O550" s="436"/>
      <c r="P550" s="433"/>
      <c r="Q550" s="39">
        <f t="shared" si="44"/>
        <v>311</v>
      </c>
      <c r="R550" s="39">
        <f t="shared" si="45"/>
        <v>381</v>
      </c>
      <c r="S550" s="256" t="s">
        <v>240</v>
      </c>
    </row>
    <row r="551" spans="1:19" ht="12.75" customHeight="1">
      <c r="A551" s="335"/>
      <c r="B551" s="362"/>
      <c r="C551" s="472"/>
      <c r="D551" s="268"/>
      <c r="E551" s="268"/>
      <c r="F551" s="268"/>
      <c r="G551" s="284"/>
      <c r="H551" s="284"/>
      <c r="I551" s="290"/>
      <c r="J551" s="291"/>
      <c r="K551" s="27" t="s">
        <v>199</v>
      </c>
      <c r="L551" s="139">
        <f>L545+L547+L549</f>
        <v>40422</v>
      </c>
      <c r="M551" s="139">
        <f>M545+M547+M549</f>
        <v>40423</v>
      </c>
      <c r="N551" s="85">
        <f t="shared" si="42"/>
        <v>0.002473900351290581</v>
      </c>
      <c r="O551" s="85">
        <f t="shared" si="43"/>
        <v>-1</v>
      </c>
      <c r="P551" s="157"/>
      <c r="Q551" s="39">
        <f t="shared" si="44"/>
        <v>36380</v>
      </c>
      <c r="R551" s="39">
        <f t="shared" si="45"/>
        <v>44464</v>
      </c>
      <c r="S551" s="256" t="s">
        <v>240</v>
      </c>
    </row>
    <row r="552" spans="1:19" ht="12.75" customHeight="1">
      <c r="A552" s="335"/>
      <c r="B552" s="362"/>
      <c r="C552" s="472"/>
      <c r="D552" s="268"/>
      <c r="E552" s="268"/>
      <c r="F552" s="268"/>
      <c r="G552" s="283" t="s">
        <v>134</v>
      </c>
      <c r="H552" s="293" t="s">
        <v>201</v>
      </c>
      <c r="I552" s="306" t="s">
        <v>135</v>
      </c>
      <c r="J552" s="285" t="s">
        <v>137</v>
      </c>
      <c r="K552" s="83" t="s">
        <v>136</v>
      </c>
      <c r="L552" s="89">
        <v>37</v>
      </c>
      <c r="M552" s="89">
        <v>37</v>
      </c>
      <c r="N552" s="85">
        <f t="shared" si="42"/>
        <v>0</v>
      </c>
      <c r="O552" s="85">
        <f t="shared" si="43"/>
        <v>0</v>
      </c>
      <c r="P552" s="157"/>
      <c r="Q552" s="39">
        <f t="shared" si="44"/>
        <v>33</v>
      </c>
      <c r="R552" s="39">
        <f t="shared" si="45"/>
        <v>41</v>
      </c>
      <c r="S552" s="256" t="s">
        <v>240</v>
      </c>
    </row>
    <row r="553" spans="1:19" ht="12.75" customHeight="1">
      <c r="A553" s="335"/>
      <c r="B553" s="362"/>
      <c r="C553" s="472"/>
      <c r="D553" s="268"/>
      <c r="E553" s="268"/>
      <c r="F553" s="268"/>
      <c r="G553" s="285"/>
      <c r="H553" s="294"/>
      <c r="I553" s="306"/>
      <c r="J553" s="284"/>
      <c r="K553" s="36" t="s">
        <v>199</v>
      </c>
      <c r="L553" s="39">
        <v>4289</v>
      </c>
      <c r="M553" s="39">
        <v>4289</v>
      </c>
      <c r="N553" s="85">
        <f t="shared" si="42"/>
        <v>0</v>
      </c>
      <c r="O553" s="85">
        <f t="shared" si="43"/>
        <v>0</v>
      </c>
      <c r="P553" s="157"/>
      <c r="Q553" s="39">
        <f t="shared" si="44"/>
        <v>3860</v>
      </c>
      <c r="R553" s="39">
        <f t="shared" si="45"/>
        <v>4718</v>
      </c>
      <c r="S553" s="256" t="s">
        <v>240</v>
      </c>
    </row>
    <row r="554" spans="1:19" ht="12.75" customHeight="1">
      <c r="A554" s="335"/>
      <c r="B554" s="362"/>
      <c r="C554" s="472"/>
      <c r="D554" s="268"/>
      <c r="E554" s="268"/>
      <c r="F554" s="268"/>
      <c r="G554" s="285"/>
      <c r="H554" s="294"/>
      <c r="I554" s="306" t="s">
        <v>135</v>
      </c>
      <c r="J554" s="285" t="s">
        <v>137</v>
      </c>
      <c r="K554" s="83" t="s">
        <v>136</v>
      </c>
      <c r="L554" s="84">
        <v>308</v>
      </c>
      <c r="M554" s="84">
        <v>308</v>
      </c>
      <c r="N554" s="85">
        <f t="shared" si="42"/>
        <v>0</v>
      </c>
      <c r="O554" s="85">
        <f t="shared" si="43"/>
        <v>0</v>
      </c>
      <c r="P554" s="157"/>
      <c r="Q554" s="39">
        <f t="shared" si="44"/>
        <v>277</v>
      </c>
      <c r="R554" s="39">
        <f t="shared" si="45"/>
        <v>339</v>
      </c>
      <c r="S554" s="256" t="s">
        <v>240</v>
      </c>
    </row>
    <row r="555" spans="1:19" ht="12.75" customHeight="1">
      <c r="A555" s="335"/>
      <c r="B555" s="362"/>
      <c r="C555" s="472"/>
      <c r="D555" s="268"/>
      <c r="E555" s="268"/>
      <c r="F555" s="268"/>
      <c r="G555" s="285"/>
      <c r="H555" s="294"/>
      <c r="I555" s="306"/>
      <c r="J555" s="284"/>
      <c r="K555" s="36" t="s">
        <v>199</v>
      </c>
      <c r="L555" s="84">
        <v>36008</v>
      </c>
      <c r="M555" s="84">
        <v>36008</v>
      </c>
      <c r="N555" s="85">
        <f t="shared" si="42"/>
        <v>0</v>
      </c>
      <c r="O555" s="85">
        <f t="shared" si="43"/>
        <v>0</v>
      </c>
      <c r="P555" s="157"/>
      <c r="Q555" s="39">
        <f t="shared" si="44"/>
        <v>32407</v>
      </c>
      <c r="R555" s="39">
        <f t="shared" si="45"/>
        <v>39609</v>
      </c>
      <c r="S555" s="256" t="s">
        <v>240</v>
      </c>
    </row>
    <row r="556" spans="1:19" ht="12.75" customHeight="1">
      <c r="A556" s="335"/>
      <c r="B556" s="362"/>
      <c r="C556" s="472"/>
      <c r="D556" s="268"/>
      <c r="E556" s="268"/>
      <c r="F556" s="268"/>
      <c r="G556" s="285"/>
      <c r="H556" s="294"/>
      <c r="I556" s="283" t="s">
        <v>132</v>
      </c>
      <c r="J556" s="285" t="s">
        <v>133</v>
      </c>
      <c r="K556" s="83" t="s">
        <v>136</v>
      </c>
      <c r="L556" s="89">
        <v>1</v>
      </c>
      <c r="M556" s="89">
        <v>1</v>
      </c>
      <c r="N556" s="85">
        <f t="shared" si="42"/>
        <v>0</v>
      </c>
      <c r="O556" s="85">
        <f t="shared" si="43"/>
        <v>0</v>
      </c>
      <c r="P556" s="157"/>
      <c r="Q556" s="39">
        <f t="shared" si="44"/>
        <v>1</v>
      </c>
      <c r="R556" s="39">
        <f t="shared" si="45"/>
        <v>1</v>
      </c>
      <c r="S556" s="256" t="s">
        <v>240</v>
      </c>
    </row>
    <row r="557" spans="1:19" ht="12.75" customHeight="1">
      <c r="A557" s="335"/>
      <c r="B557" s="362"/>
      <c r="C557" s="472"/>
      <c r="D557" s="268"/>
      <c r="E557" s="268"/>
      <c r="F557" s="268"/>
      <c r="G557" s="285"/>
      <c r="H557" s="294"/>
      <c r="I557" s="284"/>
      <c r="J557" s="284"/>
      <c r="K557" s="36" t="s">
        <v>199</v>
      </c>
      <c r="L557" s="89">
        <v>125</v>
      </c>
      <c r="M557" s="89">
        <v>125</v>
      </c>
      <c r="N557" s="85">
        <f t="shared" si="42"/>
        <v>0</v>
      </c>
      <c r="O557" s="85">
        <f t="shared" si="43"/>
        <v>0</v>
      </c>
      <c r="P557" s="157"/>
      <c r="Q557" s="39">
        <f t="shared" si="44"/>
        <v>113</v>
      </c>
      <c r="R557" s="39">
        <f t="shared" si="45"/>
        <v>138</v>
      </c>
      <c r="S557" s="256" t="s">
        <v>240</v>
      </c>
    </row>
    <row r="558" spans="1:19" ht="12.75" customHeight="1">
      <c r="A558" s="335"/>
      <c r="B558" s="362"/>
      <c r="C558" s="472"/>
      <c r="D558" s="268"/>
      <c r="E558" s="268"/>
      <c r="F558" s="268"/>
      <c r="G558" s="285"/>
      <c r="H558" s="294"/>
      <c r="I558" s="297" t="s">
        <v>200</v>
      </c>
      <c r="J558" s="298"/>
      <c r="K558" s="27" t="s">
        <v>136</v>
      </c>
      <c r="L558" s="139">
        <f>L552+L554+L556</f>
        <v>346</v>
      </c>
      <c r="M558" s="139">
        <f>M552+M554+M556</f>
        <v>346</v>
      </c>
      <c r="N558" s="85">
        <f t="shared" si="42"/>
        <v>0</v>
      </c>
      <c r="O558" s="85">
        <f t="shared" si="43"/>
        <v>0</v>
      </c>
      <c r="P558" s="429">
        <f>M559/L559*100</f>
        <v>100</v>
      </c>
      <c r="Q558" s="39">
        <f t="shared" si="44"/>
        <v>311</v>
      </c>
      <c r="R558" s="39">
        <f t="shared" si="45"/>
        <v>381</v>
      </c>
      <c r="S558" s="256" t="s">
        <v>240</v>
      </c>
    </row>
    <row r="559" spans="1:19" ht="13.5" customHeight="1" thickBot="1">
      <c r="A559" s="336"/>
      <c r="B559" s="363"/>
      <c r="C559" s="473"/>
      <c r="D559" s="269"/>
      <c r="E559" s="269"/>
      <c r="F559" s="269"/>
      <c r="G559" s="296"/>
      <c r="H559" s="303"/>
      <c r="I559" s="299"/>
      <c r="J559" s="300"/>
      <c r="K559" s="28" t="s">
        <v>199</v>
      </c>
      <c r="L559" s="141">
        <f>L553+L555+L557</f>
        <v>40422</v>
      </c>
      <c r="M559" s="141">
        <f>M553+M555+M557</f>
        <v>40422</v>
      </c>
      <c r="N559" s="93">
        <f t="shared" si="42"/>
        <v>0</v>
      </c>
      <c r="O559" s="93">
        <f t="shared" si="43"/>
        <v>0</v>
      </c>
      <c r="P559" s="433"/>
      <c r="Q559" s="73">
        <f t="shared" si="44"/>
        <v>36380</v>
      </c>
      <c r="R559" s="73">
        <f t="shared" si="45"/>
        <v>44464</v>
      </c>
      <c r="S559" s="259" t="s">
        <v>240</v>
      </c>
    </row>
    <row r="560" spans="1:19" ht="12.75" customHeight="1">
      <c r="A560" s="334">
        <v>42</v>
      </c>
      <c r="B560" s="361" t="s">
        <v>155</v>
      </c>
      <c r="C560" s="471">
        <v>775</v>
      </c>
      <c r="D560" s="267">
        <v>27047300</v>
      </c>
      <c r="E560" s="267">
        <v>29601482.21</v>
      </c>
      <c r="F560" s="267">
        <v>28988392.94</v>
      </c>
      <c r="G560" s="292" t="s">
        <v>215</v>
      </c>
      <c r="H560" s="292" t="s">
        <v>201</v>
      </c>
      <c r="I560" s="292" t="s">
        <v>191</v>
      </c>
      <c r="J560" s="292" t="s">
        <v>137</v>
      </c>
      <c r="K560" s="32" t="s">
        <v>136</v>
      </c>
      <c r="L560" s="49">
        <v>75</v>
      </c>
      <c r="M560" s="49">
        <v>70</v>
      </c>
      <c r="N560" s="95">
        <f t="shared" si="42"/>
        <v>-6.666666666666671</v>
      </c>
      <c r="O560" s="95">
        <f t="shared" si="43"/>
        <v>5</v>
      </c>
      <c r="P560" s="231"/>
      <c r="Q560" s="84">
        <f t="shared" si="44"/>
        <v>68</v>
      </c>
      <c r="R560" s="33">
        <f t="shared" si="45"/>
        <v>83</v>
      </c>
      <c r="S560" s="257" t="s">
        <v>240</v>
      </c>
    </row>
    <row r="561" spans="1:19" ht="12.75" customHeight="1">
      <c r="A561" s="335"/>
      <c r="B561" s="362"/>
      <c r="C561" s="472"/>
      <c r="D561" s="268"/>
      <c r="E561" s="268"/>
      <c r="F561" s="268"/>
      <c r="G561" s="285"/>
      <c r="H561" s="285"/>
      <c r="I561" s="284"/>
      <c r="J561" s="284"/>
      <c r="K561" s="36" t="s">
        <v>199</v>
      </c>
      <c r="L561" s="39">
        <v>6669</v>
      </c>
      <c r="M561" s="39">
        <v>6669</v>
      </c>
      <c r="N561" s="85">
        <f t="shared" si="42"/>
        <v>0</v>
      </c>
      <c r="O561" s="85">
        <f t="shared" si="43"/>
        <v>0</v>
      </c>
      <c r="P561" s="157"/>
      <c r="Q561" s="39">
        <f t="shared" si="44"/>
        <v>6002</v>
      </c>
      <c r="R561" s="39">
        <f t="shared" si="45"/>
        <v>7336</v>
      </c>
      <c r="S561" s="256" t="s">
        <v>240</v>
      </c>
    </row>
    <row r="562" spans="1:19" ht="12.75" customHeight="1">
      <c r="A562" s="335"/>
      <c r="B562" s="362"/>
      <c r="C562" s="472"/>
      <c r="D562" s="268"/>
      <c r="E562" s="268"/>
      <c r="F562" s="268"/>
      <c r="G562" s="285"/>
      <c r="H562" s="285"/>
      <c r="I562" s="283" t="s">
        <v>132</v>
      </c>
      <c r="J562" s="285" t="s">
        <v>137</v>
      </c>
      <c r="K562" s="83" t="s">
        <v>136</v>
      </c>
      <c r="L562" s="39">
        <v>1</v>
      </c>
      <c r="M562" s="39">
        <v>1</v>
      </c>
      <c r="N562" s="85"/>
      <c r="O562" s="85"/>
      <c r="P562" s="157"/>
      <c r="Q562" s="39">
        <f>ROUND(L562-(L562*10/100),0)</f>
        <v>1</v>
      </c>
      <c r="R562" s="39">
        <f>ROUND(L562+(L562*10/100),0)</f>
        <v>1</v>
      </c>
      <c r="S562" s="256" t="s">
        <v>240</v>
      </c>
    </row>
    <row r="563" spans="1:19" ht="12.75" customHeight="1">
      <c r="A563" s="335"/>
      <c r="B563" s="362"/>
      <c r="C563" s="472"/>
      <c r="D563" s="268"/>
      <c r="E563" s="268"/>
      <c r="F563" s="268"/>
      <c r="G563" s="285"/>
      <c r="H563" s="285"/>
      <c r="I563" s="284"/>
      <c r="J563" s="284"/>
      <c r="K563" s="36" t="s">
        <v>199</v>
      </c>
      <c r="L563" s="39">
        <v>52</v>
      </c>
      <c r="M563" s="39">
        <v>52</v>
      </c>
      <c r="N563" s="85"/>
      <c r="O563" s="85"/>
      <c r="P563" s="157"/>
      <c r="Q563" s="39">
        <f>ROUND(L563-(L563*10/100),0)</f>
        <v>47</v>
      </c>
      <c r="R563" s="39">
        <f>ROUND(L563+(L563*10/100),0)</f>
        <v>57</v>
      </c>
      <c r="S563" s="256" t="s">
        <v>240</v>
      </c>
    </row>
    <row r="564" spans="1:19" ht="12.75" customHeight="1">
      <c r="A564" s="335"/>
      <c r="B564" s="362"/>
      <c r="C564" s="472"/>
      <c r="D564" s="268"/>
      <c r="E564" s="268"/>
      <c r="F564" s="268"/>
      <c r="G564" s="285"/>
      <c r="H564" s="285"/>
      <c r="I564" s="285" t="s">
        <v>191</v>
      </c>
      <c r="J564" s="285" t="s">
        <v>133</v>
      </c>
      <c r="K564" s="83" t="s">
        <v>136</v>
      </c>
      <c r="L564" s="39">
        <v>280</v>
      </c>
      <c r="M564" s="39">
        <v>279</v>
      </c>
      <c r="N564" s="85">
        <f t="shared" si="42"/>
        <v>-0.3571428571428612</v>
      </c>
      <c r="O564" s="85">
        <f t="shared" si="43"/>
        <v>1</v>
      </c>
      <c r="P564" s="157"/>
      <c r="Q564" s="39">
        <f t="shared" si="44"/>
        <v>252</v>
      </c>
      <c r="R564" s="39">
        <f t="shared" si="45"/>
        <v>308</v>
      </c>
      <c r="S564" s="256" t="s">
        <v>240</v>
      </c>
    </row>
    <row r="565" spans="1:19" ht="12.75" customHeight="1">
      <c r="A565" s="335"/>
      <c r="B565" s="362"/>
      <c r="C565" s="472"/>
      <c r="D565" s="268"/>
      <c r="E565" s="268"/>
      <c r="F565" s="268"/>
      <c r="G565" s="285"/>
      <c r="H565" s="285"/>
      <c r="I565" s="284"/>
      <c r="J565" s="284" t="s">
        <v>133</v>
      </c>
      <c r="K565" s="36" t="s">
        <v>199</v>
      </c>
      <c r="L565" s="39">
        <v>32832</v>
      </c>
      <c r="M565" s="39">
        <v>32832</v>
      </c>
      <c r="N565" s="85">
        <f t="shared" si="42"/>
        <v>0</v>
      </c>
      <c r="O565" s="85">
        <f t="shared" si="43"/>
        <v>0</v>
      </c>
      <c r="P565" s="157"/>
      <c r="Q565" s="39">
        <f t="shared" si="44"/>
        <v>29549</v>
      </c>
      <c r="R565" s="39">
        <f t="shared" si="45"/>
        <v>36115</v>
      </c>
      <c r="S565" s="256" t="s">
        <v>240</v>
      </c>
    </row>
    <row r="566" spans="1:19" ht="12.75" customHeight="1">
      <c r="A566" s="335"/>
      <c r="B566" s="362"/>
      <c r="C566" s="472"/>
      <c r="D566" s="268"/>
      <c r="E566" s="268"/>
      <c r="F566" s="268"/>
      <c r="G566" s="285"/>
      <c r="H566" s="285"/>
      <c r="I566" s="283" t="s">
        <v>132</v>
      </c>
      <c r="J566" s="285" t="s">
        <v>133</v>
      </c>
      <c r="K566" s="83" t="s">
        <v>136</v>
      </c>
      <c r="L566" s="39">
        <v>1</v>
      </c>
      <c r="M566" s="39">
        <v>1</v>
      </c>
      <c r="N566" s="85">
        <f t="shared" si="42"/>
        <v>0</v>
      </c>
      <c r="O566" s="85">
        <f t="shared" si="43"/>
        <v>0</v>
      </c>
      <c r="P566" s="157"/>
      <c r="Q566" s="39">
        <f t="shared" si="44"/>
        <v>1</v>
      </c>
      <c r="R566" s="39">
        <f t="shared" si="45"/>
        <v>1</v>
      </c>
      <c r="S566" s="256" t="s">
        <v>240</v>
      </c>
    </row>
    <row r="567" spans="1:19" ht="12.75" customHeight="1">
      <c r="A567" s="335"/>
      <c r="B567" s="362"/>
      <c r="C567" s="472"/>
      <c r="D567" s="268"/>
      <c r="E567" s="268"/>
      <c r="F567" s="268"/>
      <c r="G567" s="285"/>
      <c r="H567" s="285"/>
      <c r="I567" s="284"/>
      <c r="J567" s="284" t="s">
        <v>133</v>
      </c>
      <c r="K567" s="36" t="s">
        <v>199</v>
      </c>
      <c r="L567" s="39">
        <v>80</v>
      </c>
      <c r="M567" s="39">
        <v>80</v>
      </c>
      <c r="N567" s="85">
        <f t="shared" si="42"/>
        <v>0</v>
      </c>
      <c r="O567" s="85">
        <f t="shared" si="43"/>
        <v>0</v>
      </c>
      <c r="P567" s="157"/>
      <c r="Q567" s="39">
        <f t="shared" si="44"/>
        <v>72</v>
      </c>
      <c r="R567" s="39">
        <f t="shared" si="45"/>
        <v>88</v>
      </c>
      <c r="S567" s="256" t="s">
        <v>240</v>
      </c>
    </row>
    <row r="568" spans="1:19" ht="12.75" customHeight="1">
      <c r="A568" s="335"/>
      <c r="B568" s="362"/>
      <c r="C568" s="472"/>
      <c r="D568" s="268"/>
      <c r="E568" s="268"/>
      <c r="F568" s="268"/>
      <c r="G568" s="285"/>
      <c r="H568" s="285"/>
      <c r="I568" s="297" t="s">
        <v>200</v>
      </c>
      <c r="J568" s="298"/>
      <c r="K568" s="27" t="s">
        <v>136</v>
      </c>
      <c r="L568" s="26">
        <f>L560+L564+L566+L562</f>
        <v>357</v>
      </c>
      <c r="M568" s="26">
        <f>M560+M564+M566+M562</f>
        <v>351</v>
      </c>
      <c r="N568" s="85">
        <f t="shared" si="42"/>
        <v>-1.6806722689075713</v>
      </c>
      <c r="O568" s="85">
        <f t="shared" si="43"/>
        <v>6</v>
      </c>
      <c r="P568" s="429">
        <f>M569/L569*100</f>
        <v>100</v>
      </c>
      <c r="Q568" s="39">
        <f t="shared" si="44"/>
        <v>321</v>
      </c>
      <c r="R568" s="39">
        <f t="shared" si="45"/>
        <v>393</v>
      </c>
      <c r="S568" s="256" t="s">
        <v>240</v>
      </c>
    </row>
    <row r="569" spans="1:19" ht="12.75" customHeight="1">
      <c r="A569" s="335"/>
      <c r="B569" s="362"/>
      <c r="C569" s="472"/>
      <c r="D569" s="268"/>
      <c r="E569" s="268"/>
      <c r="F569" s="268"/>
      <c r="G569" s="284"/>
      <c r="H569" s="284"/>
      <c r="I569" s="290"/>
      <c r="J569" s="291"/>
      <c r="K569" s="27" t="s">
        <v>199</v>
      </c>
      <c r="L569" s="26">
        <f>L561+L565+L567+L563</f>
        <v>39633</v>
      </c>
      <c r="M569" s="26">
        <f>M561+M565+M567+M563</f>
        <v>39633</v>
      </c>
      <c r="N569" s="85">
        <f t="shared" si="42"/>
        <v>0</v>
      </c>
      <c r="O569" s="85">
        <f t="shared" si="43"/>
        <v>0</v>
      </c>
      <c r="P569" s="433"/>
      <c r="Q569" s="39">
        <f t="shared" si="44"/>
        <v>35670</v>
      </c>
      <c r="R569" s="39">
        <f t="shared" si="45"/>
        <v>43596</v>
      </c>
      <c r="S569" s="256" t="s">
        <v>240</v>
      </c>
    </row>
    <row r="570" spans="1:19" ht="12.75" customHeight="1">
      <c r="A570" s="335"/>
      <c r="B570" s="362"/>
      <c r="C570" s="472"/>
      <c r="D570" s="268"/>
      <c r="E570" s="268"/>
      <c r="F570" s="268"/>
      <c r="G570" s="283" t="s">
        <v>134</v>
      </c>
      <c r="H570" s="293" t="s">
        <v>201</v>
      </c>
      <c r="I570" s="284" t="s">
        <v>135</v>
      </c>
      <c r="J570" s="285" t="s">
        <v>137</v>
      </c>
      <c r="K570" s="83" t="s">
        <v>136</v>
      </c>
      <c r="L570" s="89">
        <v>75</v>
      </c>
      <c r="M570" s="89">
        <v>70</v>
      </c>
      <c r="N570" s="85">
        <f t="shared" si="42"/>
        <v>-6.666666666666671</v>
      </c>
      <c r="O570" s="85">
        <f t="shared" si="43"/>
        <v>5</v>
      </c>
      <c r="P570" s="157"/>
      <c r="Q570" s="39">
        <f t="shared" si="44"/>
        <v>68</v>
      </c>
      <c r="R570" s="39">
        <f t="shared" si="45"/>
        <v>83</v>
      </c>
      <c r="S570" s="256" t="s">
        <v>240</v>
      </c>
    </row>
    <row r="571" spans="1:19" ht="12.75" customHeight="1">
      <c r="A571" s="335"/>
      <c r="B571" s="362"/>
      <c r="C571" s="472"/>
      <c r="D571" s="268"/>
      <c r="E571" s="268"/>
      <c r="F571" s="268"/>
      <c r="G571" s="285"/>
      <c r="H571" s="294"/>
      <c r="I571" s="306"/>
      <c r="J571" s="284"/>
      <c r="K571" s="36" t="s">
        <v>199</v>
      </c>
      <c r="L571" s="39">
        <v>6669</v>
      </c>
      <c r="M571" s="39">
        <v>6669</v>
      </c>
      <c r="N571" s="85">
        <f t="shared" si="42"/>
        <v>0</v>
      </c>
      <c r="O571" s="85">
        <f t="shared" si="43"/>
        <v>0</v>
      </c>
      <c r="P571" s="157"/>
      <c r="Q571" s="39">
        <f t="shared" si="44"/>
        <v>6002</v>
      </c>
      <c r="R571" s="39">
        <f t="shared" si="45"/>
        <v>7336</v>
      </c>
      <c r="S571" s="256" t="s">
        <v>240</v>
      </c>
    </row>
    <row r="572" spans="1:19" ht="12.75" customHeight="1">
      <c r="A572" s="335"/>
      <c r="B572" s="362"/>
      <c r="C572" s="472"/>
      <c r="D572" s="268"/>
      <c r="E572" s="268"/>
      <c r="F572" s="268"/>
      <c r="G572" s="285"/>
      <c r="H572" s="294"/>
      <c r="I572" s="283" t="s">
        <v>132</v>
      </c>
      <c r="J572" s="285" t="s">
        <v>137</v>
      </c>
      <c r="K572" s="83" t="s">
        <v>136</v>
      </c>
      <c r="L572" s="39">
        <v>1</v>
      </c>
      <c r="M572" s="39">
        <v>1</v>
      </c>
      <c r="N572" s="85">
        <f t="shared" si="42"/>
        <v>0</v>
      </c>
      <c r="O572" s="85">
        <f t="shared" si="43"/>
        <v>0</v>
      </c>
      <c r="P572" s="157"/>
      <c r="Q572" s="39">
        <f t="shared" si="44"/>
        <v>1</v>
      </c>
      <c r="R572" s="39">
        <f t="shared" si="45"/>
        <v>1</v>
      </c>
      <c r="S572" s="256" t="s">
        <v>240</v>
      </c>
    </row>
    <row r="573" spans="1:19" ht="12.75" customHeight="1">
      <c r="A573" s="335"/>
      <c r="B573" s="362"/>
      <c r="C573" s="472"/>
      <c r="D573" s="268"/>
      <c r="E573" s="268"/>
      <c r="F573" s="268"/>
      <c r="G573" s="285"/>
      <c r="H573" s="294"/>
      <c r="I573" s="284"/>
      <c r="J573" s="284"/>
      <c r="K573" s="36" t="s">
        <v>199</v>
      </c>
      <c r="L573" s="39">
        <v>52</v>
      </c>
      <c r="M573" s="39">
        <v>52</v>
      </c>
      <c r="N573" s="85">
        <f t="shared" si="42"/>
        <v>0</v>
      </c>
      <c r="O573" s="85">
        <f t="shared" si="43"/>
        <v>0</v>
      </c>
      <c r="P573" s="157"/>
      <c r="Q573" s="39">
        <f t="shared" si="44"/>
        <v>47</v>
      </c>
      <c r="R573" s="39">
        <f t="shared" si="45"/>
        <v>57</v>
      </c>
      <c r="S573" s="256" t="s">
        <v>240</v>
      </c>
    </row>
    <row r="574" spans="1:19" ht="12.75" customHeight="1">
      <c r="A574" s="335"/>
      <c r="B574" s="362"/>
      <c r="C574" s="472"/>
      <c r="D574" s="268"/>
      <c r="E574" s="268"/>
      <c r="F574" s="268"/>
      <c r="G574" s="285"/>
      <c r="H574" s="294"/>
      <c r="I574" s="283" t="s">
        <v>135</v>
      </c>
      <c r="J574" s="285" t="s">
        <v>133</v>
      </c>
      <c r="K574" s="83" t="s">
        <v>136</v>
      </c>
      <c r="L574" s="39">
        <v>278</v>
      </c>
      <c r="M574" s="39">
        <v>277</v>
      </c>
      <c r="N574" s="85"/>
      <c r="O574" s="85"/>
      <c r="P574" s="157"/>
      <c r="Q574" s="39">
        <f>ROUND(L574-(L574*10/100),0)</f>
        <v>250</v>
      </c>
      <c r="R574" s="39">
        <f>ROUND(L574+(L574*10/100),0)</f>
        <v>306</v>
      </c>
      <c r="S574" s="256" t="s">
        <v>240</v>
      </c>
    </row>
    <row r="575" spans="1:19" ht="12.75" customHeight="1">
      <c r="A575" s="335"/>
      <c r="B575" s="362"/>
      <c r="C575" s="472"/>
      <c r="D575" s="268"/>
      <c r="E575" s="268"/>
      <c r="F575" s="268"/>
      <c r="G575" s="285"/>
      <c r="H575" s="294"/>
      <c r="I575" s="284"/>
      <c r="J575" s="284" t="s">
        <v>133</v>
      </c>
      <c r="K575" s="36" t="s">
        <v>199</v>
      </c>
      <c r="L575" s="39">
        <v>32617</v>
      </c>
      <c r="M575" s="39">
        <v>32617</v>
      </c>
      <c r="N575" s="85"/>
      <c r="O575" s="85"/>
      <c r="P575" s="157"/>
      <c r="Q575" s="39">
        <f>ROUND(L575-(L575*10/100),0)</f>
        <v>29355</v>
      </c>
      <c r="R575" s="39">
        <f>ROUND(L575+(L575*10/100),0)</f>
        <v>35879</v>
      </c>
      <c r="S575" s="256" t="s">
        <v>240</v>
      </c>
    </row>
    <row r="576" spans="1:19" ht="12.75" customHeight="1">
      <c r="A576" s="335"/>
      <c r="B576" s="362"/>
      <c r="C576" s="472"/>
      <c r="D576" s="268"/>
      <c r="E576" s="268"/>
      <c r="F576" s="268"/>
      <c r="G576" s="285"/>
      <c r="H576" s="294"/>
      <c r="I576" s="283" t="s">
        <v>132</v>
      </c>
      <c r="J576" s="285" t="s">
        <v>133</v>
      </c>
      <c r="K576" s="83" t="s">
        <v>136</v>
      </c>
      <c r="L576" s="39">
        <v>1</v>
      </c>
      <c r="M576" s="39">
        <v>1</v>
      </c>
      <c r="N576" s="85">
        <f t="shared" si="42"/>
        <v>0</v>
      </c>
      <c r="O576" s="85">
        <f t="shared" si="43"/>
        <v>0</v>
      </c>
      <c r="P576" s="157"/>
      <c r="Q576" s="39">
        <f t="shared" si="44"/>
        <v>1</v>
      </c>
      <c r="R576" s="39">
        <f t="shared" si="45"/>
        <v>1</v>
      </c>
      <c r="S576" s="256" t="s">
        <v>240</v>
      </c>
    </row>
    <row r="577" spans="1:19" ht="12.75" customHeight="1">
      <c r="A577" s="335"/>
      <c r="B577" s="362"/>
      <c r="C577" s="472"/>
      <c r="D577" s="268"/>
      <c r="E577" s="268"/>
      <c r="F577" s="268"/>
      <c r="G577" s="285"/>
      <c r="H577" s="294"/>
      <c r="I577" s="284"/>
      <c r="J577" s="284" t="s">
        <v>133</v>
      </c>
      <c r="K577" s="36" t="s">
        <v>199</v>
      </c>
      <c r="L577" s="39">
        <v>80</v>
      </c>
      <c r="M577" s="39">
        <v>80</v>
      </c>
      <c r="N577" s="85">
        <f t="shared" si="42"/>
        <v>0</v>
      </c>
      <c r="O577" s="85">
        <f t="shared" si="43"/>
        <v>0</v>
      </c>
      <c r="P577" s="157"/>
      <c r="Q577" s="39">
        <f t="shared" si="44"/>
        <v>72</v>
      </c>
      <c r="R577" s="39">
        <f t="shared" si="45"/>
        <v>88</v>
      </c>
      <c r="S577" s="256" t="s">
        <v>240</v>
      </c>
    </row>
    <row r="578" spans="1:19" ht="12.75" customHeight="1">
      <c r="A578" s="335"/>
      <c r="B578" s="362"/>
      <c r="C578" s="472"/>
      <c r="D578" s="268"/>
      <c r="E578" s="268"/>
      <c r="F578" s="268"/>
      <c r="G578" s="285"/>
      <c r="H578" s="294"/>
      <c r="I578" s="283" t="s">
        <v>131</v>
      </c>
      <c r="J578" s="285" t="s">
        <v>133</v>
      </c>
      <c r="K578" s="83" t="s">
        <v>136</v>
      </c>
      <c r="L578" s="39">
        <v>2</v>
      </c>
      <c r="M578" s="39">
        <v>2</v>
      </c>
      <c r="N578" s="85">
        <f>M578/L578*100-100</f>
        <v>0</v>
      </c>
      <c r="O578" s="85">
        <f>L578-M578</f>
        <v>0</v>
      </c>
      <c r="P578" s="157"/>
      <c r="Q578" s="39">
        <f>ROUND(L578-(L578*10/100),0)</f>
        <v>2</v>
      </c>
      <c r="R578" s="39">
        <f>ROUND(L578+(L578*10/100),0)</f>
        <v>2</v>
      </c>
      <c r="S578" s="256" t="s">
        <v>240</v>
      </c>
    </row>
    <row r="579" spans="1:19" ht="12.75" customHeight="1">
      <c r="A579" s="335"/>
      <c r="B579" s="362"/>
      <c r="C579" s="472"/>
      <c r="D579" s="268"/>
      <c r="E579" s="268"/>
      <c r="F579" s="268"/>
      <c r="G579" s="285"/>
      <c r="H579" s="294"/>
      <c r="I579" s="284"/>
      <c r="J579" s="284" t="s">
        <v>133</v>
      </c>
      <c r="K579" s="36" t="s">
        <v>199</v>
      </c>
      <c r="L579" s="39">
        <v>213</v>
      </c>
      <c r="M579" s="39">
        <v>213</v>
      </c>
      <c r="N579" s="85">
        <f>M579/L579*100-100</f>
        <v>0</v>
      </c>
      <c r="O579" s="85">
        <f>L579-M579</f>
        <v>0</v>
      </c>
      <c r="P579" s="157"/>
      <c r="Q579" s="39">
        <f>ROUND(L579-(L579*10/100),0)</f>
        <v>192</v>
      </c>
      <c r="R579" s="39">
        <f>ROUND(L579+(L579*10/100),0)</f>
        <v>234</v>
      </c>
      <c r="S579" s="256" t="s">
        <v>240</v>
      </c>
    </row>
    <row r="580" spans="1:19" ht="12.75" customHeight="1">
      <c r="A580" s="335"/>
      <c r="B580" s="362"/>
      <c r="C580" s="472"/>
      <c r="D580" s="268"/>
      <c r="E580" s="268"/>
      <c r="F580" s="268"/>
      <c r="G580" s="285"/>
      <c r="H580" s="294"/>
      <c r="I580" s="297" t="s">
        <v>200</v>
      </c>
      <c r="J580" s="298"/>
      <c r="K580" s="27" t="s">
        <v>136</v>
      </c>
      <c r="L580" s="26">
        <f>L570+L572+L578+L576+L574</f>
        <v>357</v>
      </c>
      <c r="M580" s="26">
        <f>M570+M572+M578+M576+M574</f>
        <v>351</v>
      </c>
      <c r="N580" s="85">
        <f t="shared" si="42"/>
        <v>-1.6806722689075713</v>
      </c>
      <c r="O580" s="85">
        <f t="shared" si="43"/>
        <v>6</v>
      </c>
      <c r="P580" s="429">
        <f>M581/L581*100</f>
        <v>100</v>
      </c>
      <c r="Q580" s="39">
        <f t="shared" si="44"/>
        <v>321</v>
      </c>
      <c r="R580" s="39">
        <f t="shared" si="45"/>
        <v>393</v>
      </c>
      <c r="S580" s="256" t="s">
        <v>240</v>
      </c>
    </row>
    <row r="581" spans="1:19" ht="13.5" customHeight="1" thickBot="1">
      <c r="A581" s="336"/>
      <c r="B581" s="363"/>
      <c r="C581" s="473"/>
      <c r="D581" s="269"/>
      <c r="E581" s="269"/>
      <c r="F581" s="269"/>
      <c r="G581" s="296"/>
      <c r="H581" s="303"/>
      <c r="I581" s="299"/>
      <c r="J581" s="300"/>
      <c r="K581" s="28" t="s">
        <v>199</v>
      </c>
      <c r="L581" s="136">
        <f>L571+L573+L579+L577+L575</f>
        <v>39631</v>
      </c>
      <c r="M581" s="136">
        <f>M571+M573+M579+M577+M575</f>
        <v>39631</v>
      </c>
      <c r="N581" s="93">
        <f t="shared" si="42"/>
        <v>0</v>
      </c>
      <c r="O581" s="93">
        <f t="shared" si="43"/>
        <v>0</v>
      </c>
      <c r="P581" s="430"/>
      <c r="Q581" s="73">
        <f>ROUND(L581-(L581*10/100),0)</f>
        <v>35668</v>
      </c>
      <c r="R581" s="73">
        <f t="shared" si="45"/>
        <v>43594</v>
      </c>
      <c r="S581" s="259" t="s">
        <v>240</v>
      </c>
    </row>
    <row r="582" spans="1:19" ht="51">
      <c r="A582" s="391">
        <v>43</v>
      </c>
      <c r="B582" s="394" t="s">
        <v>83</v>
      </c>
      <c r="C582" s="471">
        <v>775</v>
      </c>
      <c r="D582" s="267">
        <v>19278200</v>
      </c>
      <c r="E582" s="267">
        <v>21390091.61</v>
      </c>
      <c r="F582" s="267">
        <v>21216211.69</v>
      </c>
      <c r="G582" s="49" t="s">
        <v>84</v>
      </c>
      <c r="H582" s="51" t="s">
        <v>85</v>
      </c>
      <c r="I582" s="143" t="s">
        <v>140</v>
      </c>
      <c r="J582" s="51" t="s">
        <v>141</v>
      </c>
      <c r="K582" s="49" t="s">
        <v>86</v>
      </c>
      <c r="L582" s="144">
        <v>216</v>
      </c>
      <c r="M582" s="144">
        <v>216</v>
      </c>
      <c r="N582" s="95">
        <f t="shared" si="42"/>
        <v>0</v>
      </c>
      <c r="O582" s="95">
        <f t="shared" si="43"/>
        <v>0</v>
      </c>
      <c r="P582" s="227">
        <f>M582/L582*100</f>
        <v>100</v>
      </c>
      <c r="Q582" s="86">
        <f t="shared" si="44"/>
        <v>194</v>
      </c>
      <c r="R582" s="33">
        <f t="shared" si="45"/>
        <v>238</v>
      </c>
      <c r="S582" s="257" t="s">
        <v>240</v>
      </c>
    </row>
    <row r="583" spans="1:19" ht="51">
      <c r="A583" s="392"/>
      <c r="B583" s="390"/>
      <c r="C583" s="476"/>
      <c r="D583" s="268"/>
      <c r="E583" s="268"/>
      <c r="F583" s="268"/>
      <c r="G583" s="89" t="s">
        <v>84</v>
      </c>
      <c r="H583" s="43" t="s">
        <v>139</v>
      </c>
      <c r="I583" s="43" t="s">
        <v>88</v>
      </c>
      <c r="J583" s="43" t="s">
        <v>88</v>
      </c>
      <c r="K583" s="89" t="s">
        <v>86</v>
      </c>
      <c r="L583" s="145">
        <v>5</v>
      </c>
      <c r="M583" s="145">
        <v>5</v>
      </c>
      <c r="N583" s="85">
        <f t="shared" si="42"/>
        <v>0</v>
      </c>
      <c r="O583" s="85">
        <f t="shared" si="43"/>
        <v>0</v>
      </c>
      <c r="P583" s="222">
        <f aca="true" t="shared" si="46" ref="P583:P646">M583/L583*100</f>
        <v>100</v>
      </c>
      <c r="Q583" s="87">
        <f t="shared" si="44"/>
        <v>5</v>
      </c>
      <c r="R583" s="39">
        <f t="shared" si="45"/>
        <v>6</v>
      </c>
      <c r="S583" s="256" t="s">
        <v>240</v>
      </c>
    </row>
    <row r="584" spans="1:19" ht="51">
      <c r="A584" s="392"/>
      <c r="B584" s="390"/>
      <c r="C584" s="476"/>
      <c r="D584" s="268"/>
      <c r="E584" s="268"/>
      <c r="F584" s="268"/>
      <c r="G584" s="89" t="s">
        <v>84</v>
      </c>
      <c r="H584" s="43" t="s">
        <v>139</v>
      </c>
      <c r="I584" s="43" t="s">
        <v>88</v>
      </c>
      <c r="J584" s="43" t="s">
        <v>88</v>
      </c>
      <c r="K584" s="89" t="s">
        <v>86</v>
      </c>
      <c r="L584" s="145">
        <v>1</v>
      </c>
      <c r="M584" s="145">
        <v>1</v>
      </c>
      <c r="N584" s="85">
        <f>M584/L584*100-100</f>
        <v>0</v>
      </c>
      <c r="O584" s="85">
        <f>L584-M584</f>
        <v>0</v>
      </c>
      <c r="P584" s="222">
        <f t="shared" si="46"/>
        <v>100</v>
      </c>
      <c r="Q584" s="87">
        <f>ROUND(L584-(L584*10/100),0)</f>
        <v>1</v>
      </c>
      <c r="R584" s="39">
        <f>ROUND(L584+(L584*10/100),0)</f>
        <v>1</v>
      </c>
      <c r="S584" s="256" t="s">
        <v>240</v>
      </c>
    </row>
    <row r="585" spans="1:19" ht="38.25">
      <c r="A585" s="392"/>
      <c r="B585" s="390"/>
      <c r="C585" s="476"/>
      <c r="D585" s="268"/>
      <c r="E585" s="268"/>
      <c r="F585" s="268"/>
      <c r="G585" s="89" t="s">
        <v>84</v>
      </c>
      <c r="H585" s="43" t="s">
        <v>139</v>
      </c>
      <c r="I585" s="146" t="s">
        <v>89</v>
      </c>
      <c r="J585" s="43" t="s">
        <v>141</v>
      </c>
      <c r="K585" s="89" t="s">
        <v>86</v>
      </c>
      <c r="L585" s="145">
        <v>1</v>
      </c>
      <c r="M585" s="145">
        <v>1</v>
      </c>
      <c r="N585" s="85"/>
      <c r="O585" s="85">
        <f t="shared" si="43"/>
        <v>0</v>
      </c>
      <c r="P585" s="222">
        <f t="shared" si="46"/>
        <v>100</v>
      </c>
      <c r="Q585" s="87">
        <f t="shared" si="44"/>
        <v>1</v>
      </c>
      <c r="R585" s="39">
        <f t="shared" si="45"/>
        <v>1</v>
      </c>
      <c r="S585" s="256" t="s">
        <v>240</v>
      </c>
    </row>
    <row r="586" spans="1:19" ht="51">
      <c r="A586" s="392"/>
      <c r="B586" s="390"/>
      <c r="C586" s="476"/>
      <c r="D586" s="268"/>
      <c r="E586" s="268"/>
      <c r="F586" s="268"/>
      <c r="G586" s="43" t="s">
        <v>90</v>
      </c>
      <c r="H586" s="43" t="s">
        <v>85</v>
      </c>
      <c r="I586" s="146" t="s">
        <v>205</v>
      </c>
      <c r="J586" s="43" t="s">
        <v>141</v>
      </c>
      <c r="K586" s="89" t="s">
        <v>86</v>
      </c>
      <c r="L586" s="145">
        <v>155</v>
      </c>
      <c r="M586" s="145">
        <v>155</v>
      </c>
      <c r="N586" s="85">
        <f t="shared" si="42"/>
        <v>0</v>
      </c>
      <c r="O586" s="85">
        <f t="shared" si="43"/>
        <v>0</v>
      </c>
      <c r="P586" s="222">
        <f t="shared" si="46"/>
        <v>100</v>
      </c>
      <c r="Q586" s="87">
        <f t="shared" si="44"/>
        <v>140</v>
      </c>
      <c r="R586" s="39">
        <f t="shared" si="45"/>
        <v>171</v>
      </c>
      <c r="S586" s="256" t="s">
        <v>240</v>
      </c>
    </row>
    <row r="587" spans="1:19" ht="38.25">
      <c r="A587" s="392"/>
      <c r="B587" s="390"/>
      <c r="C587" s="476"/>
      <c r="D587" s="268"/>
      <c r="E587" s="268"/>
      <c r="F587" s="268"/>
      <c r="G587" s="43" t="s">
        <v>90</v>
      </c>
      <c r="H587" s="43" t="s">
        <v>139</v>
      </c>
      <c r="I587" s="146" t="s">
        <v>87</v>
      </c>
      <c r="J587" s="43" t="s">
        <v>141</v>
      </c>
      <c r="K587" s="89" t="s">
        <v>86</v>
      </c>
      <c r="L587" s="145">
        <v>1</v>
      </c>
      <c r="M587" s="145">
        <v>1</v>
      </c>
      <c r="N587" s="85">
        <f t="shared" si="42"/>
        <v>0</v>
      </c>
      <c r="O587" s="85">
        <f t="shared" si="43"/>
        <v>0</v>
      </c>
      <c r="P587" s="222">
        <f t="shared" si="46"/>
        <v>100</v>
      </c>
      <c r="Q587" s="87">
        <f t="shared" si="44"/>
        <v>1</v>
      </c>
      <c r="R587" s="39">
        <f t="shared" si="45"/>
        <v>1</v>
      </c>
      <c r="S587" s="256" t="s">
        <v>240</v>
      </c>
    </row>
    <row r="588" spans="1:19" ht="51">
      <c r="A588" s="392"/>
      <c r="B588" s="390"/>
      <c r="C588" s="476"/>
      <c r="D588" s="268"/>
      <c r="E588" s="268"/>
      <c r="F588" s="268"/>
      <c r="G588" s="43" t="s">
        <v>90</v>
      </c>
      <c r="H588" s="43" t="s">
        <v>139</v>
      </c>
      <c r="I588" s="146" t="s">
        <v>87</v>
      </c>
      <c r="J588" s="43" t="s">
        <v>88</v>
      </c>
      <c r="K588" s="89" t="s">
        <v>86</v>
      </c>
      <c r="L588" s="145">
        <v>2</v>
      </c>
      <c r="M588" s="145">
        <v>2</v>
      </c>
      <c r="N588" s="85">
        <f t="shared" si="42"/>
        <v>0</v>
      </c>
      <c r="O588" s="85">
        <f t="shared" si="43"/>
        <v>0</v>
      </c>
      <c r="P588" s="222">
        <f t="shared" si="46"/>
        <v>100</v>
      </c>
      <c r="Q588" s="87">
        <f t="shared" si="44"/>
        <v>2</v>
      </c>
      <c r="R588" s="39">
        <f t="shared" si="45"/>
        <v>2</v>
      </c>
      <c r="S588" s="256" t="s">
        <v>240</v>
      </c>
    </row>
    <row r="589" spans="1:19" ht="38.25">
      <c r="A589" s="392"/>
      <c r="B589" s="390"/>
      <c r="C589" s="476"/>
      <c r="D589" s="268"/>
      <c r="E589" s="268"/>
      <c r="F589" s="268"/>
      <c r="G589" s="43" t="s">
        <v>90</v>
      </c>
      <c r="H589" s="43" t="s">
        <v>139</v>
      </c>
      <c r="I589" s="146" t="s">
        <v>89</v>
      </c>
      <c r="J589" s="43" t="s">
        <v>141</v>
      </c>
      <c r="K589" s="89" t="s">
        <v>86</v>
      </c>
      <c r="L589" s="145">
        <v>3</v>
      </c>
      <c r="M589" s="145">
        <v>3</v>
      </c>
      <c r="N589" s="85">
        <f t="shared" si="42"/>
        <v>0</v>
      </c>
      <c r="O589" s="85">
        <f t="shared" si="43"/>
        <v>0</v>
      </c>
      <c r="P589" s="222">
        <f t="shared" si="46"/>
        <v>100</v>
      </c>
      <c r="Q589" s="87">
        <f t="shared" si="44"/>
        <v>3</v>
      </c>
      <c r="R589" s="39">
        <f t="shared" si="45"/>
        <v>3</v>
      </c>
      <c r="S589" s="256" t="s">
        <v>240</v>
      </c>
    </row>
    <row r="590" spans="1:19" ht="51">
      <c r="A590" s="392"/>
      <c r="B590" s="390"/>
      <c r="C590" s="476"/>
      <c r="D590" s="268"/>
      <c r="E590" s="268"/>
      <c r="F590" s="268"/>
      <c r="G590" s="43" t="s">
        <v>90</v>
      </c>
      <c r="H590" s="43" t="s">
        <v>139</v>
      </c>
      <c r="I590" s="146" t="s">
        <v>89</v>
      </c>
      <c r="J590" s="43" t="s">
        <v>88</v>
      </c>
      <c r="K590" s="89" t="s">
        <v>86</v>
      </c>
      <c r="L590" s="145">
        <v>1</v>
      </c>
      <c r="M590" s="145">
        <v>1</v>
      </c>
      <c r="N590" s="85">
        <f t="shared" si="42"/>
        <v>0</v>
      </c>
      <c r="O590" s="85">
        <f t="shared" si="43"/>
        <v>0</v>
      </c>
      <c r="P590" s="222">
        <f t="shared" si="46"/>
        <v>100</v>
      </c>
      <c r="Q590" s="87">
        <f t="shared" si="44"/>
        <v>1</v>
      </c>
      <c r="R590" s="39">
        <f t="shared" si="45"/>
        <v>1</v>
      </c>
      <c r="S590" s="256" t="s">
        <v>240</v>
      </c>
    </row>
    <row r="591" spans="1:19" ht="63.75">
      <c r="A591" s="392"/>
      <c r="B591" s="390"/>
      <c r="C591" s="476"/>
      <c r="D591" s="268"/>
      <c r="E591" s="268"/>
      <c r="F591" s="268"/>
      <c r="G591" s="43" t="s">
        <v>91</v>
      </c>
      <c r="H591" s="43" t="s">
        <v>92</v>
      </c>
      <c r="I591" s="146" t="s">
        <v>205</v>
      </c>
      <c r="J591" s="43" t="s">
        <v>141</v>
      </c>
      <c r="K591" s="43" t="s">
        <v>86</v>
      </c>
      <c r="L591" s="145">
        <v>45</v>
      </c>
      <c r="M591" s="145">
        <v>45</v>
      </c>
      <c r="N591" s="85">
        <f t="shared" si="42"/>
        <v>0</v>
      </c>
      <c r="O591" s="85">
        <f t="shared" si="43"/>
        <v>0</v>
      </c>
      <c r="P591" s="222">
        <f t="shared" si="46"/>
        <v>100</v>
      </c>
      <c r="Q591" s="87">
        <f t="shared" si="44"/>
        <v>41</v>
      </c>
      <c r="R591" s="39">
        <f t="shared" si="45"/>
        <v>50</v>
      </c>
      <c r="S591" s="256" t="s">
        <v>240</v>
      </c>
    </row>
    <row r="592" spans="1:19" ht="63.75">
      <c r="A592" s="392"/>
      <c r="B592" s="390"/>
      <c r="C592" s="476"/>
      <c r="D592" s="268"/>
      <c r="E592" s="268"/>
      <c r="F592" s="268"/>
      <c r="G592" s="43" t="s">
        <v>91</v>
      </c>
      <c r="H592" s="43" t="s">
        <v>92</v>
      </c>
      <c r="I592" s="146" t="s">
        <v>89</v>
      </c>
      <c r="J592" s="43" t="s">
        <v>141</v>
      </c>
      <c r="K592" s="43" t="s">
        <v>86</v>
      </c>
      <c r="L592" s="147">
        <v>1</v>
      </c>
      <c r="M592" s="147">
        <v>1</v>
      </c>
      <c r="N592" s="85">
        <f t="shared" si="42"/>
        <v>0</v>
      </c>
      <c r="O592" s="85">
        <f t="shared" si="43"/>
        <v>0</v>
      </c>
      <c r="P592" s="222">
        <f t="shared" si="46"/>
        <v>100</v>
      </c>
      <c r="Q592" s="111">
        <f t="shared" si="44"/>
        <v>1</v>
      </c>
      <c r="R592" s="48">
        <f t="shared" si="45"/>
        <v>1</v>
      </c>
      <c r="S592" s="256" t="s">
        <v>240</v>
      </c>
    </row>
    <row r="593" spans="1:19" ht="26.25" thickBot="1">
      <c r="A593" s="393"/>
      <c r="B593" s="395"/>
      <c r="C593" s="477"/>
      <c r="D593" s="269"/>
      <c r="E593" s="269"/>
      <c r="F593" s="269"/>
      <c r="G593" s="76" t="s">
        <v>203</v>
      </c>
      <c r="H593" s="76" t="s">
        <v>85</v>
      </c>
      <c r="I593" s="77" t="s">
        <v>85</v>
      </c>
      <c r="J593" s="76" t="s">
        <v>85</v>
      </c>
      <c r="K593" s="76" t="s">
        <v>206</v>
      </c>
      <c r="L593" s="148">
        <v>11196</v>
      </c>
      <c r="M593" s="148">
        <v>11196</v>
      </c>
      <c r="N593" s="93">
        <f t="shared" si="42"/>
        <v>0</v>
      </c>
      <c r="O593" s="93">
        <f t="shared" si="43"/>
        <v>0</v>
      </c>
      <c r="P593" s="225">
        <f t="shared" si="46"/>
        <v>100</v>
      </c>
      <c r="Q593" s="94">
        <f t="shared" si="44"/>
        <v>10076</v>
      </c>
      <c r="R593" s="73">
        <f t="shared" si="45"/>
        <v>12316</v>
      </c>
      <c r="S593" s="259" t="s">
        <v>240</v>
      </c>
    </row>
    <row r="594" spans="1:19" ht="51.75" thickBot="1">
      <c r="A594" s="391">
        <v>44</v>
      </c>
      <c r="B594" s="394" t="s">
        <v>143</v>
      </c>
      <c r="C594" s="471">
        <v>775</v>
      </c>
      <c r="D594" s="267">
        <v>59166500</v>
      </c>
      <c r="E594" s="267">
        <v>58237542.71</v>
      </c>
      <c r="F594" s="267">
        <v>57271991.27</v>
      </c>
      <c r="G594" s="49" t="s">
        <v>84</v>
      </c>
      <c r="H594" s="49" t="s">
        <v>85</v>
      </c>
      <c r="I594" s="149" t="s">
        <v>205</v>
      </c>
      <c r="J594" s="49" t="s">
        <v>141</v>
      </c>
      <c r="K594" s="49" t="s">
        <v>86</v>
      </c>
      <c r="L594" s="35">
        <v>509</v>
      </c>
      <c r="M594" s="35">
        <v>509</v>
      </c>
      <c r="N594" s="95">
        <f t="shared" si="42"/>
        <v>0</v>
      </c>
      <c r="O594" s="95">
        <f t="shared" si="43"/>
        <v>0</v>
      </c>
      <c r="P594" s="227">
        <f t="shared" si="46"/>
        <v>100</v>
      </c>
      <c r="Q594" s="96">
        <f t="shared" si="44"/>
        <v>458</v>
      </c>
      <c r="R594" s="33">
        <f t="shared" si="45"/>
        <v>560</v>
      </c>
      <c r="S594" s="257" t="s">
        <v>240</v>
      </c>
    </row>
    <row r="595" spans="1:19" ht="51">
      <c r="A595" s="392"/>
      <c r="B595" s="390"/>
      <c r="C595" s="476"/>
      <c r="D595" s="268"/>
      <c r="E595" s="268"/>
      <c r="F595" s="268"/>
      <c r="G595" s="89" t="s">
        <v>84</v>
      </c>
      <c r="H595" s="43" t="s">
        <v>85</v>
      </c>
      <c r="I595" s="149" t="s">
        <v>205</v>
      </c>
      <c r="J595" s="43" t="s">
        <v>88</v>
      </c>
      <c r="K595" s="89" t="s">
        <v>86</v>
      </c>
      <c r="L595" s="147">
        <v>1</v>
      </c>
      <c r="M595" s="147">
        <v>1</v>
      </c>
      <c r="N595" s="85">
        <f t="shared" si="42"/>
        <v>0</v>
      </c>
      <c r="O595" s="85">
        <f t="shared" si="43"/>
        <v>0</v>
      </c>
      <c r="P595" s="222">
        <f t="shared" si="46"/>
        <v>100</v>
      </c>
      <c r="Q595" s="87">
        <f t="shared" si="44"/>
        <v>1</v>
      </c>
      <c r="R595" s="39">
        <f t="shared" si="45"/>
        <v>1</v>
      </c>
      <c r="S595" s="256" t="s">
        <v>240</v>
      </c>
    </row>
    <row r="596" spans="1:19" ht="38.25">
      <c r="A596" s="392"/>
      <c r="B596" s="390"/>
      <c r="C596" s="476"/>
      <c r="D596" s="268"/>
      <c r="E596" s="268"/>
      <c r="F596" s="268"/>
      <c r="G596" s="43" t="s">
        <v>90</v>
      </c>
      <c r="H596" s="43" t="s">
        <v>85</v>
      </c>
      <c r="I596" s="146" t="s">
        <v>89</v>
      </c>
      <c r="J596" s="43" t="s">
        <v>141</v>
      </c>
      <c r="K596" s="89" t="s">
        <v>86</v>
      </c>
      <c r="L596" s="147">
        <v>3</v>
      </c>
      <c r="M596" s="147">
        <v>3</v>
      </c>
      <c r="N596" s="85">
        <f t="shared" si="42"/>
        <v>0</v>
      </c>
      <c r="O596" s="85">
        <f t="shared" si="43"/>
        <v>0</v>
      </c>
      <c r="P596" s="222">
        <f t="shared" si="46"/>
        <v>100</v>
      </c>
      <c r="Q596" s="87">
        <f t="shared" si="44"/>
        <v>3</v>
      </c>
      <c r="R596" s="39">
        <f t="shared" si="45"/>
        <v>3</v>
      </c>
      <c r="S596" s="256" t="s">
        <v>240</v>
      </c>
    </row>
    <row r="597" spans="1:19" ht="51">
      <c r="A597" s="392"/>
      <c r="B597" s="390"/>
      <c r="C597" s="476"/>
      <c r="D597" s="268"/>
      <c r="E597" s="268"/>
      <c r="F597" s="268"/>
      <c r="G597" s="43" t="s">
        <v>90</v>
      </c>
      <c r="H597" s="43" t="s">
        <v>85</v>
      </c>
      <c r="I597" s="146" t="s">
        <v>204</v>
      </c>
      <c r="J597" s="43" t="s">
        <v>141</v>
      </c>
      <c r="K597" s="89" t="s">
        <v>86</v>
      </c>
      <c r="L597" s="147">
        <v>575</v>
      </c>
      <c r="M597" s="147">
        <v>575</v>
      </c>
      <c r="N597" s="85">
        <f t="shared" si="42"/>
        <v>0</v>
      </c>
      <c r="O597" s="85">
        <f t="shared" si="43"/>
        <v>0</v>
      </c>
      <c r="P597" s="222">
        <f t="shared" si="46"/>
        <v>100</v>
      </c>
      <c r="Q597" s="87">
        <f t="shared" si="44"/>
        <v>518</v>
      </c>
      <c r="R597" s="39">
        <f t="shared" si="45"/>
        <v>633</v>
      </c>
      <c r="S597" s="256" t="s">
        <v>240</v>
      </c>
    </row>
    <row r="598" spans="1:19" ht="51">
      <c r="A598" s="392"/>
      <c r="B598" s="390"/>
      <c r="C598" s="476"/>
      <c r="D598" s="268"/>
      <c r="E598" s="268"/>
      <c r="F598" s="268"/>
      <c r="G598" s="43" t="s">
        <v>90</v>
      </c>
      <c r="H598" s="43" t="s">
        <v>85</v>
      </c>
      <c r="I598" s="146" t="s">
        <v>204</v>
      </c>
      <c r="J598" s="43" t="s">
        <v>88</v>
      </c>
      <c r="K598" s="89" t="s">
        <v>86</v>
      </c>
      <c r="L598" s="150">
        <v>1</v>
      </c>
      <c r="M598" s="150">
        <v>1</v>
      </c>
      <c r="N598" s="85">
        <f t="shared" si="42"/>
        <v>0</v>
      </c>
      <c r="O598" s="85">
        <f t="shared" si="43"/>
        <v>0</v>
      </c>
      <c r="P598" s="222">
        <f t="shared" si="46"/>
        <v>100</v>
      </c>
      <c r="Q598" s="87">
        <f t="shared" si="44"/>
        <v>1</v>
      </c>
      <c r="R598" s="39">
        <f t="shared" si="45"/>
        <v>1</v>
      </c>
      <c r="S598" s="256" t="s">
        <v>240</v>
      </c>
    </row>
    <row r="599" spans="1:19" ht="38.25">
      <c r="A599" s="392"/>
      <c r="B599" s="390"/>
      <c r="C599" s="476"/>
      <c r="D599" s="268"/>
      <c r="E599" s="268"/>
      <c r="F599" s="268"/>
      <c r="G599" s="43" t="s">
        <v>90</v>
      </c>
      <c r="H599" s="43" t="s">
        <v>85</v>
      </c>
      <c r="I599" s="146" t="s">
        <v>89</v>
      </c>
      <c r="J599" s="43" t="s">
        <v>141</v>
      </c>
      <c r="K599" s="89" t="s">
        <v>86</v>
      </c>
      <c r="L599" s="150">
        <v>3</v>
      </c>
      <c r="M599" s="150">
        <v>3</v>
      </c>
      <c r="N599" s="85">
        <f t="shared" si="42"/>
        <v>0</v>
      </c>
      <c r="O599" s="85">
        <f t="shared" si="43"/>
        <v>0</v>
      </c>
      <c r="P599" s="222">
        <f t="shared" si="46"/>
        <v>100</v>
      </c>
      <c r="Q599" s="87">
        <f t="shared" si="44"/>
        <v>3</v>
      </c>
      <c r="R599" s="39">
        <f t="shared" si="45"/>
        <v>3</v>
      </c>
      <c r="S599" s="256" t="s">
        <v>240</v>
      </c>
    </row>
    <row r="600" spans="1:19" ht="63.75">
      <c r="A600" s="392"/>
      <c r="B600" s="390"/>
      <c r="C600" s="476"/>
      <c r="D600" s="268"/>
      <c r="E600" s="268"/>
      <c r="F600" s="268"/>
      <c r="G600" s="43" t="s">
        <v>91</v>
      </c>
      <c r="H600" s="43" t="s">
        <v>92</v>
      </c>
      <c r="I600" s="146" t="s">
        <v>204</v>
      </c>
      <c r="J600" s="43" t="s">
        <v>141</v>
      </c>
      <c r="K600" s="43" t="s">
        <v>86</v>
      </c>
      <c r="L600" s="145">
        <v>111</v>
      </c>
      <c r="M600" s="145">
        <v>111</v>
      </c>
      <c r="N600" s="85">
        <f t="shared" si="42"/>
        <v>0</v>
      </c>
      <c r="O600" s="85">
        <f t="shared" si="43"/>
        <v>0</v>
      </c>
      <c r="P600" s="222">
        <f t="shared" si="46"/>
        <v>100</v>
      </c>
      <c r="Q600" s="87">
        <f t="shared" si="44"/>
        <v>100</v>
      </c>
      <c r="R600" s="39">
        <f t="shared" si="45"/>
        <v>122</v>
      </c>
      <c r="S600" s="256" t="s">
        <v>240</v>
      </c>
    </row>
    <row r="601" spans="1:19" ht="63.75">
      <c r="A601" s="392"/>
      <c r="B601" s="390"/>
      <c r="C601" s="476"/>
      <c r="D601" s="268"/>
      <c r="E601" s="268"/>
      <c r="F601" s="268"/>
      <c r="G601" s="43" t="s">
        <v>91</v>
      </c>
      <c r="H601" s="43" t="s">
        <v>92</v>
      </c>
      <c r="I601" s="146" t="s">
        <v>89</v>
      </c>
      <c r="J601" s="43" t="s">
        <v>141</v>
      </c>
      <c r="K601" s="43" t="s">
        <v>86</v>
      </c>
      <c r="L601" s="145">
        <v>2</v>
      </c>
      <c r="M601" s="145">
        <v>2</v>
      </c>
      <c r="N601" s="85">
        <f t="shared" si="42"/>
        <v>0</v>
      </c>
      <c r="O601" s="85">
        <f t="shared" si="43"/>
        <v>0</v>
      </c>
      <c r="P601" s="222">
        <f t="shared" si="46"/>
        <v>100</v>
      </c>
      <c r="Q601" s="87">
        <f t="shared" si="44"/>
        <v>2</v>
      </c>
      <c r="R601" s="39">
        <f t="shared" si="45"/>
        <v>2</v>
      </c>
      <c r="S601" s="256" t="s">
        <v>240</v>
      </c>
    </row>
    <row r="602" spans="1:19" ht="26.25" thickBot="1">
      <c r="A602" s="393"/>
      <c r="B602" s="395"/>
      <c r="C602" s="477"/>
      <c r="D602" s="269"/>
      <c r="E602" s="269"/>
      <c r="F602" s="269"/>
      <c r="G602" s="76" t="s">
        <v>203</v>
      </c>
      <c r="H602" s="92" t="s">
        <v>85</v>
      </c>
      <c r="I602" s="151" t="s">
        <v>85</v>
      </c>
      <c r="J602" s="92" t="s">
        <v>85</v>
      </c>
      <c r="K602" s="92" t="s">
        <v>206</v>
      </c>
      <c r="L602" s="148">
        <v>7736</v>
      </c>
      <c r="M602" s="148">
        <v>7736</v>
      </c>
      <c r="N602" s="93">
        <f t="shared" si="42"/>
        <v>0</v>
      </c>
      <c r="O602" s="93">
        <f t="shared" si="43"/>
        <v>0</v>
      </c>
      <c r="P602" s="222">
        <f t="shared" si="46"/>
        <v>100</v>
      </c>
      <c r="Q602" s="94">
        <f t="shared" si="44"/>
        <v>6962</v>
      </c>
      <c r="R602" s="73">
        <f t="shared" si="45"/>
        <v>8510</v>
      </c>
      <c r="S602" s="259" t="s">
        <v>240</v>
      </c>
    </row>
    <row r="603" spans="1:19" ht="51">
      <c r="A603" s="391">
        <v>45</v>
      </c>
      <c r="B603" s="394" t="s">
        <v>144</v>
      </c>
      <c r="C603" s="471">
        <v>775</v>
      </c>
      <c r="D603" s="267">
        <v>48293600</v>
      </c>
      <c r="E603" s="267">
        <v>50411932.99</v>
      </c>
      <c r="F603" s="267">
        <v>50182721.39</v>
      </c>
      <c r="G603" s="49" t="s">
        <v>84</v>
      </c>
      <c r="H603" s="49" t="s">
        <v>85</v>
      </c>
      <c r="I603" s="149" t="s">
        <v>204</v>
      </c>
      <c r="J603" s="49" t="s">
        <v>141</v>
      </c>
      <c r="K603" s="49" t="s">
        <v>86</v>
      </c>
      <c r="L603" s="145">
        <v>524</v>
      </c>
      <c r="M603" s="145">
        <v>524</v>
      </c>
      <c r="N603" s="95">
        <f t="shared" si="42"/>
        <v>0</v>
      </c>
      <c r="O603" s="95">
        <f t="shared" si="43"/>
        <v>0</v>
      </c>
      <c r="P603" s="222">
        <f t="shared" si="46"/>
        <v>100</v>
      </c>
      <c r="Q603" s="96">
        <f t="shared" si="44"/>
        <v>472</v>
      </c>
      <c r="R603" s="33">
        <f t="shared" si="45"/>
        <v>576</v>
      </c>
      <c r="S603" s="257" t="s">
        <v>240</v>
      </c>
    </row>
    <row r="604" spans="1:19" ht="51">
      <c r="A604" s="392"/>
      <c r="B604" s="390"/>
      <c r="C604" s="476"/>
      <c r="D604" s="268"/>
      <c r="E604" s="268"/>
      <c r="F604" s="268"/>
      <c r="G604" s="89" t="s">
        <v>84</v>
      </c>
      <c r="H604" s="89" t="s">
        <v>85</v>
      </c>
      <c r="I604" s="88" t="s">
        <v>204</v>
      </c>
      <c r="J604" s="89" t="s">
        <v>88</v>
      </c>
      <c r="K604" s="89" t="s">
        <v>86</v>
      </c>
      <c r="L604" s="145">
        <v>1</v>
      </c>
      <c r="M604" s="145">
        <v>1</v>
      </c>
      <c r="N604" s="85">
        <f t="shared" si="42"/>
        <v>0</v>
      </c>
      <c r="O604" s="85">
        <f t="shared" si="43"/>
        <v>0</v>
      </c>
      <c r="P604" s="222">
        <f t="shared" si="46"/>
        <v>100</v>
      </c>
      <c r="Q604" s="87">
        <f t="shared" si="44"/>
        <v>1</v>
      </c>
      <c r="R604" s="39">
        <f t="shared" si="45"/>
        <v>1</v>
      </c>
      <c r="S604" s="256" t="s">
        <v>240</v>
      </c>
    </row>
    <row r="605" spans="1:19" ht="51">
      <c r="A605" s="392"/>
      <c r="B605" s="390"/>
      <c r="C605" s="476"/>
      <c r="D605" s="268"/>
      <c r="E605" s="268"/>
      <c r="F605" s="268"/>
      <c r="G605" s="89" t="s">
        <v>84</v>
      </c>
      <c r="H605" s="43" t="s">
        <v>139</v>
      </c>
      <c r="I605" s="146" t="s">
        <v>87</v>
      </c>
      <c r="J605" s="43" t="s">
        <v>88</v>
      </c>
      <c r="K605" s="89" t="s">
        <v>86</v>
      </c>
      <c r="L605" s="145">
        <v>1</v>
      </c>
      <c r="M605" s="145">
        <v>1</v>
      </c>
      <c r="N605" s="85">
        <f t="shared" si="42"/>
        <v>0</v>
      </c>
      <c r="O605" s="85">
        <f t="shared" si="43"/>
        <v>0</v>
      </c>
      <c r="P605" s="222">
        <f t="shared" si="46"/>
        <v>100</v>
      </c>
      <c r="Q605" s="87">
        <f t="shared" si="44"/>
        <v>1</v>
      </c>
      <c r="R605" s="39">
        <f t="shared" si="45"/>
        <v>1</v>
      </c>
      <c r="S605" s="256" t="s">
        <v>240</v>
      </c>
    </row>
    <row r="606" spans="1:19" ht="38.25">
      <c r="A606" s="392"/>
      <c r="B606" s="390"/>
      <c r="C606" s="476"/>
      <c r="D606" s="268"/>
      <c r="E606" s="268"/>
      <c r="F606" s="268"/>
      <c r="G606" s="89" t="s">
        <v>84</v>
      </c>
      <c r="H606" s="43" t="s">
        <v>85</v>
      </c>
      <c r="I606" s="146" t="s">
        <v>89</v>
      </c>
      <c r="J606" s="43" t="s">
        <v>141</v>
      </c>
      <c r="K606" s="89" t="s">
        <v>86</v>
      </c>
      <c r="L606" s="145">
        <v>2</v>
      </c>
      <c r="M606" s="145">
        <v>2</v>
      </c>
      <c r="N606" s="85">
        <f t="shared" si="42"/>
        <v>0</v>
      </c>
      <c r="O606" s="85">
        <f t="shared" si="43"/>
        <v>0</v>
      </c>
      <c r="P606" s="222">
        <f t="shared" si="46"/>
        <v>100</v>
      </c>
      <c r="Q606" s="87">
        <f t="shared" si="44"/>
        <v>2</v>
      </c>
      <c r="R606" s="39">
        <f t="shared" si="45"/>
        <v>2</v>
      </c>
      <c r="S606" s="256" t="s">
        <v>240</v>
      </c>
    </row>
    <row r="607" spans="1:19" ht="51">
      <c r="A607" s="392"/>
      <c r="B607" s="390"/>
      <c r="C607" s="476"/>
      <c r="D607" s="268"/>
      <c r="E607" s="268"/>
      <c r="F607" s="268"/>
      <c r="G607" s="43" t="s">
        <v>90</v>
      </c>
      <c r="H607" s="43" t="s">
        <v>85</v>
      </c>
      <c r="I607" s="88" t="s">
        <v>204</v>
      </c>
      <c r="J607" s="43" t="s">
        <v>141</v>
      </c>
      <c r="K607" s="89" t="s">
        <v>86</v>
      </c>
      <c r="L607" s="152">
        <v>472</v>
      </c>
      <c r="M607" s="152">
        <v>472</v>
      </c>
      <c r="N607" s="85">
        <f t="shared" si="42"/>
        <v>0</v>
      </c>
      <c r="O607" s="85">
        <f t="shared" si="43"/>
        <v>0</v>
      </c>
      <c r="P607" s="222">
        <f t="shared" si="46"/>
        <v>100</v>
      </c>
      <c r="Q607" s="87">
        <f t="shared" si="44"/>
        <v>425</v>
      </c>
      <c r="R607" s="39">
        <f t="shared" si="45"/>
        <v>519</v>
      </c>
      <c r="S607" s="256" t="s">
        <v>240</v>
      </c>
    </row>
    <row r="608" spans="1:19" ht="51">
      <c r="A608" s="392"/>
      <c r="B608" s="390"/>
      <c r="C608" s="476"/>
      <c r="D608" s="268"/>
      <c r="E608" s="268"/>
      <c r="F608" s="268"/>
      <c r="G608" s="43" t="s">
        <v>90</v>
      </c>
      <c r="H608" s="43" t="s">
        <v>85</v>
      </c>
      <c r="I608" s="88" t="s">
        <v>204</v>
      </c>
      <c r="J608" s="43" t="s">
        <v>88</v>
      </c>
      <c r="K608" s="89" t="s">
        <v>86</v>
      </c>
      <c r="L608" s="145">
        <v>1</v>
      </c>
      <c r="M608" s="145">
        <v>1</v>
      </c>
      <c r="N608" s="85">
        <f t="shared" si="42"/>
        <v>0</v>
      </c>
      <c r="O608" s="85">
        <f t="shared" si="43"/>
        <v>0</v>
      </c>
      <c r="P608" s="222">
        <f t="shared" si="46"/>
        <v>100</v>
      </c>
      <c r="Q608" s="87">
        <f t="shared" si="44"/>
        <v>1</v>
      </c>
      <c r="R608" s="39">
        <f t="shared" si="45"/>
        <v>1</v>
      </c>
      <c r="S608" s="256" t="s">
        <v>240</v>
      </c>
    </row>
    <row r="609" spans="1:19" ht="51">
      <c r="A609" s="392"/>
      <c r="B609" s="390"/>
      <c r="C609" s="476"/>
      <c r="D609" s="268"/>
      <c r="E609" s="268"/>
      <c r="F609" s="268"/>
      <c r="G609" s="43" t="s">
        <v>90</v>
      </c>
      <c r="H609" s="43" t="s">
        <v>139</v>
      </c>
      <c r="I609" s="146" t="s">
        <v>87</v>
      </c>
      <c r="J609" s="43" t="s">
        <v>88</v>
      </c>
      <c r="K609" s="89" t="s">
        <v>86</v>
      </c>
      <c r="L609" s="145">
        <v>1</v>
      </c>
      <c r="M609" s="145">
        <v>1</v>
      </c>
      <c r="N609" s="85">
        <f t="shared" si="42"/>
        <v>0</v>
      </c>
      <c r="O609" s="85">
        <f t="shared" si="43"/>
        <v>0</v>
      </c>
      <c r="P609" s="222">
        <f t="shared" si="46"/>
        <v>100</v>
      </c>
      <c r="Q609" s="87">
        <f t="shared" si="44"/>
        <v>1</v>
      </c>
      <c r="R609" s="39">
        <f t="shared" si="45"/>
        <v>1</v>
      </c>
      <c r="S609" s="256" t="s">
        <v>240</v>
      </c>
    </row>
    <row r="610" spans="1:19" ht="38.25">
      <c r="A610" s="392"/>
      <c r="B610" s="390"/>
      <c r="C610" s="476"/>
      <c r="D610" s="268"/>
      <c r="E610" s="268"/>
      <c r="F610" s="268"/>
      <c r="G610" s="43" t="s">
        <v>90</v>
      </c>
      <c r="H610" s="43" t="s">
        <v>85</v>
      </c>
      <c r="I610" s="146" t="s">
        <v>89</v>
      </c>
      <c r="J610" s="43" t="s">
        <v>141</v>
      </c>
      <c r="K610" s="89" t="s">
        <v>86</v>
      </c>
      <c r="L610" s="145">
        <v>4</v>
      </c>
      <c r="M610" s="145">
        <v>4</v>
      </c>
      <c r="N610" s="85">
        <f aca="true" t="shared" si="47" ref="N610:N672">M610/L610*100-100</f>
        <v>0</v>
      </c>
      <c r="O610" s="85">
        <f t="shared" si="43"/>
        <v>0</v>
      </c>
      <c r="P610" s="222">
        <f t="shared" si="46"/>
        <v>100</v>
      </c>
      <c r="Q610" s="87">
        <f t="shared" si="44"/>
        <v>4</v>
      </c>
      <c r="R610" s="39">
        <f t="shared" si="45"/>
        <v>4</v>
      </c>
      <c r="S610" s="256" t="s">
        <v>240</v>
      </c>
    </row>
    <row r="611" spans="1:19" ht="63.75">
      <c r="A611" s="392"/>
      <c r="B611" s="390"/>
      <c r="C611" s="476"/>
      <c r="D611" s="268"/>
      <c r="E611" s="268"/>
      <c r="F611" s="268"/>
      <c r="G611" s="43" t="s">
        <v>91</v>
      </c>
      <c r="H611" s="43" t="s">
        <v>92</v>
      </c>
      <c r="I611" s="88" t="s">
        <v>204</v>
      </c>
      <c r="J611" s="43" t="s">
        <v>141</v>
      </c>
      <c r="K611" s="89" t="s">
        <v>86</v>
      </c>
      <c r="L611" s="145">
        <v>128</v>
      </c>
      <c r="M611" s="145">
        <v>128</v>
      </c>
      <c r="N611" s="85">
        <f t="shared" si="47"/>
        <v>0</v>
      </c>
      <c r="O611" s="85">
        <f t="shared" si="43"/>
        <v>0</v>
      </c>
      <c r="P611" s="222">
        <f t="shared" si="46"/>
        <v>100</v>
      </c>
      <c r="Q611" s="87">
        <f t="shared" si="44"/>
        <v>115</v>
      </c>
      <c r="R611" s="39">
        <f t="shared" si="45"/>
        <v>141</v>
      </c>
      <c r="S611" s="256" t="s">
        <v>240</v>
      </c>
    </row>
    <row r="612" spans="1:19" ht="26.25" thickBot="1">
      <c r="A612" s="393"/>
      <c r="B612" s="395"/>
      <c r="C612" s="477"/>
      <c r="D612" s="269"/>
      <c r="E612" s="269"/>
      <c r="F612" s="269"/>
      <c r="G612" s="92" t="s">
        <v>203</v>
      </c>
      <c r="H612" s="92" t="s">
        <v>85</v>
      </c>
      <c r="I612" s="151" t="s">
        <v>85</v>
      </c>
      <c r="J612" s="92" t="s">
        <v>85</v>
      </c>
      <c r="K612" s="92" t="s">
        <v>206</v>
      </c>
      <c r="L612" s="153">
        <v>7110</v>
      </c>
      <c r="M612" s="153">
        <v>7110</v>
      </c>
      <c r="N612" s="154">
        <f t="shared" si="47"/>
        <v>0</v>
      </c>
      <c r="O612" s="93">
        <f t="shared" si="43"/>
        <v>0</v>
      </c>
      <c r="P612" s="225">
        <f t="shared" si="46"/>
        <v>100</v>
      </c>
      <c r="Q612" s="94">
        <f t="shared" si="44"/>
        <v>6399</v>
      </c>
      <c r="R612" s="73">
        <f t="shared" si="45"/>
        <v>7821</v>
      </c>
      <c r="S612" s="259" t="s">
        <v>240</v>
      </c>
    </row>
    <row r="613" spans="1:19" ht="51">
      <c r="A613" s="391">
        <v>46</v>
      </c>
      <c r="B613" s="394" t="s">
        <v>145</v>
      </c>
      <c r="C613" s="471">
        <v>775</v>
      </c>
      <c r="D613" s="267">
        <v>18320000</v>
      </c>
      <c r="E613" s="267">
        <v>19481551.48</v>
      </c>
      <c r="F613" s="267">
        <v>19139729.93</v>
      </c>
      <c r="G613" s="49" t="s">
        <v>84</v>
      </c>
      <c r="H613" s="49" t="s">
        <v>85</v>
      </c>
      <c r="I613" s="149" t="s">
        <v>205</v>
      </c>
      <c r="J613" s="49" t="s">
        <v>141</v>
      </c>
      <c r="K613" s="49" t="s">
        <v>86</v>
      </c>
      <c r="L613" s="155">
        <v>210</v>
      </c>
      <c r="M613" s="155">
        <v>210</v>
      </c>
      <c r="N613" s="95">
        <f t="shared" si="47"/>
        <v>0</v>
      </c>
      <c r="O613" s="95">
        <f aca="true" t="shared" si="48" ref="O613:O682">L613-M613</f>
        <v>0</v>
      </c>
      <c r="P613" s="227">
        <f t="shared" si="46"/>
        <v>100</v>
      </c>
      <c r="Q613" s="96">
        <f t="shared" si="44"/>
        <v>189</v>
      </c>
      <c r="R613" s="33">
        <f t="shared" si="45"/>
        <v>231</v>
      </c>
      <c r="S613" s="257" t="s">
        <v>240</v>
      </c>
    </row>
    <row r="614" spans="1:19" ht="51">
      <c r="A614" s="392"/>
      <c r="B614" s="390"/>
      <c r="C614" s="476"/>
      <c r="D614" s="268"/>
      <c r="E614" s="268"/>
      <c r="F614" s="268"/>
      <c r="G614" s="89" t="s">
        <v>84</v>
      </c>
      <c r="H614" s="89" t="s">
        <v>85</v>
      </c>
      <c r="I614" s="88" t="s">
        <v>205</v>
      </c>
      <c r="J614" s="43" t="s">
        <v>88</v>
      </c>
      <c r="K614" s="89" t="s">
        <v>86</v>
      </c>
      <c r="L614" s="156">
        <v>1</v>
      </c>
      <c r="M614" s="156">
        <v>1</v>
      </c>
      <c r="N614" s="85">
        <f t="shared" si="47"/>
        <v>0</v>
      </c>
      <c r="O614" s="85">
        <f t="shared" si="48"/>
        <v>0</v>
      </c>
      <c r="P614" s="222">
        <f t="shared" si="46"/>
        <v>100</v>
      </c>
      <c r="Q614" s="87">
        <f aca="true" t="shared" si="49" ref="Q614:Q683">ROUND(L614-(L614*10/100),0)</f>
        <v>1</v>
      </c>
      <c r="R614" s="39">
        <f aca="true" t="shared" si="50" ref="R614:R683">ROUND(L614+(L614*10/100),0)</f>
        <v>1</v>
      </c>
      <c r="S614" s="256" t="s">
        <v>240</v>
      </c>
    </row>
    <row r="615" spans="1:19" ht="38.25">
      <c r="A615" s="392"/>
      <c r="B615" s="390"/>
      <c r="C615" s="476"/>
      <c r="D615" s="268"/>
      <c r="E615" s="268"/>
      <c r="F615" s="268"/>
      <c r="G615" s="89" t="s">
        <v>84</v>
      </c>
      <c r="H615" s="43" t="s">
        <v>139</v>
      </c>
      <c r="I615" s="146" t="s">
        <v>87</v>
      </c>
      <c r="J615" s="43" t="s">
        <v>141</v>
      </c>
      <c r="K615" s="89" t="s">
        <v>86</v>
      </c>
      <c r="L615" s="145">
        <v>5</v>
      </c>
      <c r="M615" s="145">
        <v>5</v>
      </c>
      <c r="N615" s="157">
        <f t="shared" si="47"/>
        <v>0</v>
      </c>
      <c r="O615" s="85">
        <f t="shared" si="48"/>
        <v>0</v>
      </c>
      <c r="P615" s="222">
        <f t="shared" si="46"/>
        <v>100</v>
      </c>
      <c r="Q615" s="87">
        <f t="shared" si="49"/>
        <v>5</v>
      </c>
      <c r="R615" s="39">
        <f t="shared" si="50"/>
        <v>6</v>
      </c>
      <c r="S615" s="256" t="s">
        <v>240</v>
      </c>
    </row>
    <row r="616" spans="1:19" ht="51">
      <c r="A616" s="392"/>
      <c r="B616" s="390"/>
      <c r="C616" s="476"/>
      <c r="D616" s="268"/>
      <c r="E616" s="268"/>
      <c r="F616" s="268"/>
      <c r="G616" s="89" t="s">
        <v>84</v>
      </c>
      <c r="H616" s="43" t="s">
        <v>139</v>
      </c>
      <c r="I616" s="146" t="s">
        <v>87</v>
      </c>
      <c r="J616" s="43" t="s">
        <v>88</v>
      </c>
      <c r="K616" s="89" t="s">
        <v>86</v>
      </c>
      <c r="L616" s="145">
        <v>1</v>
      </c>
      <c r="M616" s="145">
        <v>1</v>
      </c>
      <c r="N616" s="85">
        <f t="shared" si="47"/>
        <v>0</v>
      </c>
      <c r="O616" s="85">
        <f t="shared" si="48"/>
        <v>0</v>
      </c>
      <c r="P616" s="222">
        <f t="shared" si="46"/>
        <v>100</v>
      </c>
      <c r="Q616" s="87">
        <f t="shared" si="49"/>
        <v>1</v>
      </c>
      <c r="R616" s="39">
        <f t="shared" si="50"/>
        <v>1</v>
      </c>
      <c r="S616" s="256" t="s">
        <v>240</v>
      </c>
    </row>
    <row r="617" spans="1:19" ht="38.25">
      <c r="A617" s="392"/>
      <c r="B617" s="390"/>
      <c r="C617" s="476"/>
      <c r="D617" s="268"/>
      <c r="E617" s="268"/>
      <c r="F617" s="268"/>
      <c r="G617" s="89" t="s">
        <v>84</v>
      </c>
      <c r="H617" s="43" t="s">
        <v>139</v>
      </c>
      <c r="I617" s="146" t="s">
        <v>89</v>
      </c>
      <c r="J617" s="43" t="s">
        <v>141</v>
      </c>
      <c r="K617" s="43" t="s">
        <v>86</v>
      </c>
      <c r="L617" s="145">
        <v>1</v>
      </c>
      <c r="M617" s="145">
        <v>1</v>
      </c>
      <c r="N617" s="85">
        <f t="shared" si="47"/>
        <v>0</v>
      </c>
      <c r="O617" s="85">
        <f t="shared" si="48"/>
        <v>0</v>
      </c>
      <c r="P617" s="222">
        <f t="shared" si="46"/>
        <v>100</v>
      </c>
      <c r="Q617" s="87">
        <f t="shared" si="49"/>
        <v>1</v>
      </c>
      <c r="R617" s="39">
        <f t="shared" si="50"/>
        <v>1</v>
      </c>
      <c r="S617" s="256" t="s">
        <v>240</v>
      </c>
    </row>
    <row r="618" spans="1:19" ht="51">
      <c r="A618" s="392"/>
      <c r="B618" s="390"/>
      <c r="C618" s="476"/>
      <c r="D618" s="268"/>
      <c r="E618" s="268"/>
      <c r="F618" s="268"/>
      <c r="G618" s="89" t="s">
        <v>84</v>
      </c>
      <c r="H618" s="89" t="s">
        <v>85</v>
      </c>
      <c r="I618" s="88" t="s">
        <v>205</v>
      </c>
      <c r="J618" s="43" t="s">
        <v>88</v>
      </c>
      <c r="K618" s="43" t="s">
        <v>86</v>
      </c>
      <c r="L618" s="145">
        <v>176</v>
      </c>
      <c r="M618" s="145">
        <v>176</v>
      </c>
      <c r="N618" s="85">
        <f t="shared" si="47"/>
        <v>0</v>
      </c>
      <c r="O618" s="85">
        <f t="shared" si="48"/>
        <v>0</v>
      </c>
      <c r="P618" s="222">
        <f t="shared" si="46"/>
        <v>100</v>
      </c>
      <c r="Q618" s="87">
        <f t="shared" si="49"/>
        <v>158</v>
      </c>
      <c r="R618" s="39">
        <f t="shared" si="50"/>
        <v>194</v>
      </c>
      <c r="S618" s="256" t="s">
        <v>240</v>
      </c>
    </row>
    <row r="619" spans="1:19" ht="38.25">
      <c r="A619" s="392"/>
      <c r="B619" s="390"/>
      <c r="C619" s="476"/>
      <c r="D619" s="268"/>
      <c r="E619" s="268"/>
      <c r="F619" s="268"/>
      <c r="G619" s="89" t="s">
        <v>84</v>
      </c>
      <c r="H619" s="43" t="s">
        <v>139</v>
      </c>
      <c r="I619" s="146" t="s">
        <v>87</v>
      </c>
      <c r="J619" s="43" t="s">
        <v>141</v>
      </c>
      <c r="K619" s="43" t="s">
        <v>86</v>
      </c>
      <c r="L619" s="145">
        <v>3</v>
      </c>
      <c r="M619" s="145">
        <v>3</v>
      </c>
      <c r="N619" s="85">
        <f t="shared" si="47"/>
        <v>0</v>
      </c>
      <c r="O619" s="85">
        <f t="shared" si="48"/>
        <v>0</v>
      </c>
      <c r="P619" s="222">
        <f t="shared" si="46"/>
        <v>100</v>
      </c>
      <c r="Q619" s="87">
        <f t="shared" si="49"/>
        <v>3</v>
      </c>
      <c r="R619" s="39">
        <f t="shared" si="50"/>
        <v>3</v>
      </c>
      <c r="S619" s="256" t="s">
        <v>240</v>
      </c>
    </row>
    <row r="620" spans="1:19" ht="42" customHeight="1">
      <c r="A620" s="392"/>
      <c r="B620" s="390"/>
      <c r="C620" s="476"/>
      <c r="D620" s="268"/>
      <c r="E620" s="268"/>
      <c r="F620" s="268"/>
      <c r="G620" s="43" t="s">
        <v>90</v>
      </c>
      <c r="H620" s="43" t="s">
        <v>139</v>
      </c>
      <c r="I620" s="146" t="s">
        <v>87</v>
      </c>
      <c r="J620" s="43" t="s">
        <v>141</v>
      </c>
      <c r="K620" s="89" t="s">
        <v>86</v>
      </c>
      <c r="L620" s="145">
        <v>1</v>
      </c>
      <c r="M620" s="145">
        <v>1</v>
      </c>
      <c r="N620" s="158">
        <f t="shared" si="47"/>
        <v>0</v>
      </c>
      <c r="O620" s="85">
        <f t="shared" si="48"/>
        <v>0</v>
      </c>
      <c r="P620" s="222">
        <f t="shared" si="46"/>
        <v>100</v>
      </c>
      <c r="Q620" s="87">
        <f t="shared" si="49"/>
        <v>1</v>
      </c>
      <c r="R620" s="39">
        <f t="shared" si="50"/>
        <v>1</v>
      </c>
      <c r="S620" s="256" t="s">
        <v>240</v>
      </c>
    </row>
    <row r="621" spans="1:19" ht="48" customHeight="1">
      <c r="A621" s="392"/>
      <c r="B621" s="390"/>
      <c r="C621" s="476"/>
      <c r="D621" s="268"/>
      <c r="E621" s="268"/>
      <c r="F621" s="268"/>
      <c r="G621" s="43" t="s">
        <v>90</v>
      </c>
      <c r="H621" s="43" t="s">
        <v>85</v>
      </c>
      <c r="I621" s="146" t="s">
        <v>87</v>
      </c>
      <c r="J621" s="43" t="s">
        <v>88</v>
      </c>
      <c r="K621" s="89" t="s">
        <v>86</v>
      </c>
      <c r="L621" s="145">
        <v>1</v>
      </c>
      <c r="M621" s="145">
        <v>1</v>
      </c>
      <c r="N621" s="157">
        <f t="shared" si="47"/>
        <v>0</v>
      </c>
      <c r="O621" s="85">
        <f t="shared" si="48"/>
        <v>0</v>
      </c>
      <c r="P621" s="222">
        <f t="shared" si="46"/>
        <v>100</v>
      </c>
      <c r="Q621" s="87">
        <f t="shared" si="49"/>
        <v>1</v>
      </c>
      <c r="R621" s="39">
        <f t="shared" si="50"/>
        <v>1</v>
      </c>
      <c r="S621" s="256" t="s">
        <v>240</v>
      </c>
    </row>
    <row r="622" spans="1:19" ht="63.75">
      <c r="A622" s="392"/>
      <c r="B622" s="390"/>
      <c r="C622" s="476"/>
      <c r="D622" s="268"/>
      <c r="E622" s="268"/>
      <c r="F622" s="268"/>
      <c r="G622" s="43" t="s">
        <v>90</v>
      </c>
      <c r="H622" s="43" t="s">
        <v>92</v>
      </c>
      <c r="I622" s="146" t="s">
        <v>205</v>
      </c>
      <c r="J622" s="43" t="s">
        <v>141</v>
      </c>
      <c r="K622" s="43" t="s">
        <v>86</v>
      </c>
      <c r="L622" s="145">
        <v>13</v>
      </c>
      <c r="M622" s="145">
        <v>13</v>
      </c>
      <c r="N622" s="85"/>
      <c r="O622" s="85">
        <f t="shared" si="48"/>
        <v>0</v>
      </c>
      <c r="P622" s="222">
        <f t="shared" si="46"/>
        <v>100</v>
      </c>
      <c r="Q622" s="87">
        <f t="shared" si="49"/>
        <v>12</v>
      </c>
      <c r="R622" s="39">
        <f t="shared" si="50"/>
        <v>14</v>
      </c>
      <c r="S622" s="256" t="s">
        <v>240</v>
      </c>
    </row>
    <row r="623" spans="1:19" ht="32.25" customHeight="1" thickBot="1">
      <c r="A623" s="393"/>
      <c r="B623" s="395"/>
      <c r="C623" s="477"/>
      <c r="D623" s="269"/>
      <c r="E623" s="269"/>
      <c r="F623" s="269"/>
      <c r="G623" s="92" t="s">
        <v>203</v>
      </c>
      <c r="H623" s="92" t="s">
        <v>85</v>
      </c>
      <c r="I623" s="92" t="s">
        <v>85</v>
      </c>
      <c r="J623" s="92" t="s">
        <v>85</v>
      </c>
      <c r="K623" s="92" t="s">
        <v>206</v>
      </c>
      <c r="L623" s="92">
        <v>5868</v>
      </c>
      <c r="M623" s="92">
        <v>5868</v>
      </c>
      <c r="N623" s="93">
        <f t="shared" si="47"/>
        <v>0</v>
      </c>
      <c r="O623" s="93">
        <f t="shared" si="48"/>
        <v>0</v>
      </c>
      <c r="P623" s="225">
        <f t="shared" si="46"/>
        <v>100</v>
      </c>
      <c r="Q623" s="94">
        <f t="shared" si="49"/>
        <v>5281</v>
      </c>
      <c r="R623" s="73">
        <f t="shared" si="50"/>
        <v>6455</v>
      </c>
      <c r="S623" s="259" t="s">
        <v>240</v>
      </c>
    </row>
    <row r="624" spans="1:19" ht="51">
      <c r="A624" s="392">
        <v>47</v>
      </c>
      <c r="B624" s="390" t="s">
        <v>146</v>
      </c>
      <c r="C624" s="471">
        <v>775</v>
      </c>
      <c r="D624" s="267">
        <v>55466700</v>
      </c>
      <c r="E624" s="267">
        <v>57840348.36</v>
      </c>
      <c r="F624" s="267">
        <v>57477723.96</v>
      </c>
      <c r="G624" s="89" t="s">
        <v>84</v>
      </c>
      <c r="H624" s="89" t="s">
        <v>85</v>
      </c>
      <c r="I624" s="88" t="s">
        <v>205</v>
      </c>
      <c r="J624" s="89" t="s">
        <v>141</v>
      </c>
      <c r="K624" s="89" t="s">
        <v>86</v>
      </c>
      <c r="L624" s="159">
        <v>512</v>
      </c>
      <c r="M624" s="159">
        <v>512</v>
      </c>
      <c r="N624" s="134">
        <f t="shared" si="47"/>
        <v>0</v>
      </c>
      <c r="O624" s="134">
        <f t="shared" si="48"/>
        <v>0</v>
      </c>
      <c r="P624" s="227">
        <f t="shared" si="46"/>
        <v>100</v>
      </c>
      <c r="Q624" s="86">
        <f t="shared" si="49"/>
        <v>461</v>
      </c>
      <c r="R624" s="84">
        <f t="shared" si="50"/>
        <v>563</v>
      </c>
      <c r="S624" s="265" t="s">
        <v>240</v>
      </c>
    </row>
    <row r="625" spans="1:19" ht="51">
      <c r="A625" s="392"/>
      <c r="B625" s="390"/>
      <c r="C625" s="476"/>
      <c r="D625" s="268"/>
      <c r="E625" s="268"/>
      <c r="F625" s="268"/>
      <c r="G625" s="89" t="s">
        <v>84</v>
      </c>
      <c r="H625" s="89" t="s">
        <v>85</v>
      </c>
      <c r="I625" s="146" t="s">
        <v>205</v>
      </c>
      <c r="J625" s="43" t="s">
        <v>88</v>
      </c>
      <c r="K625" s="89" t="s">
        <v>86</v>
      </c>
      <c r="L625" s="159">
        <v>1</v>
      </c>
      <c r="M625" s="159">
        <v>1</v>
      </c>
      <c r="N625" s="134">
        <f t="shared" si="47"/>
        <v>0</v>
      </c>
      <c r="O625" s="134">
        <f t="shared" si="48"/>
        <v>0</v>
      </c>
      <c r="P625" s="222">
        <f t="shared" si="46"/>
        <v>100</v>
      </c>
      <c r="Q625" s="87">
        <f t="shared" si="49"/>
        <v>1</v>
      </c>
      <c r="R625" s="39">
        <f t="shared" si="50"/>
        <v>1</v>
      </c>
      <c r="S625" s="256" t="s">
        <v>240</v>
      </c>
    </row>
    <row r="626" spans="1:19" ht="38.25">
      <c r="A626" s="392"/>
      <c r="B626" s="390"/>
      <c r="C626" s="476"/>
      <c r="D626" s="268"/>
      <c r="E626" s="268"/>
      <c r="F626" s="268"/>
      <c r="G626" s="89" t="s">
        <v>84</v>
      </c>
      <c r="H626" s="43" t="s">
        <v>139</v>
      </c>
      <c r="I626" s="146" t="s">
        <v>87</v>
      </c>
      <c r="J626" s="43" t="s">
        <v>141</v>
      </c>
      <c r="K626" s="89" t="s">
        <v>86</v>
      </c>
      <c r="L626" s="145">
        <v>18</v>
      </c>
      <c r="M626" s="145">
        <v>18</v>
      </c>
      <c r="N626" s="134">
        <f t="shared" si="47"/>
        <v>0</v>
      </c>
      <c r="O626" s="134">
        <f t="shared" si="48"/>
        <v>0</v>
      </c>
      <c r="P626" s="222">
        <f t="shared" si="46"/>
        <v>100</v>
      </c>
      <c r="Q626" s="87">
        <f t="shared" si="49"/>
        <v>16</v>
      </c>
      <c r="R626" s="39">
        <f t="shared" si="50"/>
        <v>20</v>
      </c>
      <c r="S626" s="256" t="s">
        <v>240</v>
      </c>
    </row>
    <row r="627" spans="1:19" ht="38.25">
      <c r="A627" s="392"/>
      <c r="B627" s="390"/>
      <c r="C627" s="476"/>
      <c r="D627" s="268"/>
      <c r="E627" s="268"/>
      <c r="F627" s="268"/>
      <c r="G627" s="89" t="s">
        <v>84</v>
      </c>
      <c r="H627" s="43" t="s">
        <v>85</v>
      </c>
      <c r="I627" s="146" t="s">
        <v>89</v>
      </c>
      <c r="J627" s="43" t="s">
        <v>141</v>
      </c>
      <c r="K627" s="89" t="s">
        <v>86</v>
      </c>
      <c r="L627" s="145">
        <v>1</v>
      </c>
      <c r="M627" s="145">
        <v>1</v>
      </c>
      <c r="N627" s="134">
        <f t="shared" si="47"/>
        <v>0</v>
      </c>
      <c r="O627" s="134">
        <f t="shared" si="48"/>
        <v>0</v>
      </c>
      <c r="P627" s="222">
        <f t="shared" si="46"/>
        <v>100</v>
      </c>
      <c r="Q627" s="87">
        <f t="shared" si="49"/>
        <v>1</v>
      </c>
      <c r="R627" s="39">
        <f t="shared" si="50"/>
        <v>1</v>
      </c>
      <c r="S627" s="256" t="s">
        <v>240</v>
      </c>
    </row>
    <row r="628" spans="1:19" ht="51">
      <c r="A628" s="392"/>
      <c r="B628" s="390"/>
      <c r="C628" s="476"/>
      <c r="D628" s="268"/>
      <c r="E628" s="268"/>
      <c r="F628" s="268"/>
      <c r="G628" s="89" t="s">
        <v>84</v>
      </c>
      <c r="H628" s="43" t="s">
        <v>85</v>
      </c>
      <c r="I628" s="146" t="s">
        <v>89</v>
      </c>
      <c r="J628" s="43" t="s">
        <v>88</v>
      </c>
      <c r="K628" s="89" t="s">
        <v>86</v>
      </c>
      <c r="L628" s="145">
        <v>1</v>
      </c>
      <c r="M628" s="145">
        <v>1</v>
      </c>
      <c r="N628" s="134">
        <f t="shared" si="47"/>
        <v>0</v>
      </c>
      <c r="O628" s="134">
        <f t="shared" si="48"/>
        <v>0</v>
      </c>
      <c r="P628" s="222">
        <f t="shared" si="46"/>
        <v>100</v>
      </c>
      <c r="Q628" s="87">
        <f t="shared" si="49"/>
        <v>1</v>
      </c>
      <c r="R628" s="39">
        <f t="shared" si="50"/>
        <v>1</v>
      </c>
      <c r="S628" s="256" t="s">
        <v>240</v>
      </c>
    </row>
    <row r="629" spans="1:19" ht="38.25">
      <c r="A629" s="392"/>
      <c r="B629" s="390"/>
      <c r="C629" s="476"/>
      <c r="D629" s="268"/>
      <c r="E629" s="268"/>
      <c r="F629" s="268"/>
      <c r="G629" s="89" t="s">
        <v>84</v>
      </c>
      <c r="H629" s="43" t="s">
        <v>139</v>
      </c>
      <c r="I629" s="146" t="s">
        <v>89</v>
      </c>
      <c r="J629" s="43" t="s">
        <v>141</v>
      </c>
      <c r="K629" s="89" t="s">
        <v>86</v>
      </c>
      <c r="L629" s="145">
        <v>1</v>
      </c>
      <c r="M629" s="145">
        <v>1</v>
      </c>
      <c r="N629" s="134">
        <f t="shared" si="47"/>
        <v>0</v>
      </c>
      <c r="O629" s="134">
        <f t="shared" si="48"/>
        <v>0</v>
      </c>
      <c r="P629" s="222">
        <f t="shared" si="46"/>
        <v>100</v>
      </c>
      <c r="Q629" s="87">
        <f t="shared" si="49"/>
        <v>1</v>
      </c>
      <c r="R629" s="39">
        <f t="shared" si="50"/>
        <v>1</v>
      </c>
      <c r="S629" s="256" t="s">
        <v>240</v>
      </c>
    </row>
    <row r="630" spans="1:19" ht="51">
      <c r="A630" s="392"/>
      <c r="B630" s="390"/>
      <c r="C630" s="476"/>
      <c r="D630" s="268"/>
      <c r="E630" s="268"/>
      <c r="F630" s="268"/>
      <c r="G630" s="89" t="s">
        <v>84</v>
      </c>
      <c r="H630" s="43" t="s">
        <v>139</v>
      </c>
      <c r="I630" s="146" t="s">
        <v>89</v>
      </c>
      <c r="J630" s="43" t="s">
        <v>88</v>
      </c>
      <c r="K630" s="89" t="s">
        <v>86</v>
      </c>
      <c r="L630" s="145">
        <v>2</v>
      </c>
      <c r="M630" s="145">
        <v>2</v>
      </c>
      <c r="N630" s="134">
        <f t="shared" si="47"/>
        <v>0</v>
      </c>
      <c r="O630" s="134">
        <f t="shared" si="48"/>
        <v>0</v>
      </c>
      <c r="P630" s="222">
        <f t="shared" si="46"/>
        <v>100</v>
      </c>
      <c r="Q630" s="87">
        <f t="shared" si="49"/>
        <v>2</v>
      </c>
      <c r="R630" s="39">
        <f t="shared" si="50"/>
        <v>2</v>
      </c>
      <c r="S630" s="256" t="s">
        <v>240</v>
      </c>
    </row>
    <row r="631" spans="1:19" ht="51">
      <c r="A631" s="392"/>
      <c r="B631" s="390"/>
      <c r="C631" s="476"/>
      <c r="D631" s="268"/>
      <c r="E631" s="268"/>
      <c r="F631" s="268"/>
      <c r="G631" s="43" t="s">
        <v>90</v>
      </c>
      <c r="H631" s="43" t="s">
        <v>85</v>
      </c>
      <c r="I631" s="146" t="s">
        <v>205</v>
      </c>
      <c r="J631" s="43" t="s">
        <v>141</v>
      </c>
      <c r="K631" s="89" t="s">
        <v>86</v>
      </c>
      <c r="L631" s="145">
        <v>561</v>
      </c>
      <c r="M631" s="145">
        <v>561</v>
      </c>
      <c r="N631" s="134">
        <f t="shared" si="47"/>
        <v>0</v>
      </c>
      <c r="O631" s="134">
        <f t="shared" si="48"/>
        <v>0</v>
      </c>
      <c r="P631" s="222">
        <f t="shared" si="46"/>
        <v>100</v>
      </c>
      <c r="Q631" s="87">
        <f t="shared" si="49"/>
        <v>505</v>
      </c>
      <c r="R631" s="39">
        <f t="shared" si="50"/>
        <v>617</v>
      </c>
      <c r="S631" s="256" t="s">
        <v>240</v>
      </c>
    </row>
    <row r="632" spans="1:19" ht="51">
      <c r="A632" s="392"/>
      <c r="B632" s="390"/>
      <c r="C632" s="476"/>
      <c r="D632" s="268"/>
      <c r="E632" s="268"/>
      <c r="F632" s="268"/>
      <c r="G632" s="43" t="s">
        <v>90</v>
      </c>
      <c r="H632" s="43" t="s">
        <v>85</v>
      </c>
      <c r="I632" s="146" t="s">
        <v>205</v>
      </c>
      <c r="J632" s="43" t="s">
        <v>88</v>
      </c>
      <c r="K632" s="89" t="s">
        <v>86</v>
      </c>
      <c r="L632" s="150">
        <v>1</v>
      </c>
      <c r="M632" s="150">
        <v>1</v>
      </c>
      <c r="N632" s="134">
        <f t="shared" si="47"/>
        <v>0</v>
      </c>
      <c r="O632" s="134">
        <f t="shared" si="48"/>
        <v>0</v>
      </c>
      <c r="P632" s="222">
        <f t="shared" si="46"/>
        <v>100</v>
      </c>
      <c r="Q632" s="87">
        <f t="shared" si="49"/>
        <v>1</v>
      </c>
      <c r="R632" s="39">
        <f t="shared" si="50"/>
        <v>1</v>
      </c>
      <c r="S632" s="256" t="s">
        <v>240</v>
      </c>
    </row>
    <row r="633" spans="1:19" ht="38.25">
      <c r="A633" s="392"/>
      <c r="B633" s="390"/>
      <c r="C633" s="476"/>
      <c r="D633" s="268"/>
      <c r="E633" s="268"/>
      <c r="F633" s="268"/>
      <c r="G633" s="43" t="s">
        <v>90</v>
      </c>
      <c r="H633" s="43" t="s">
        <v>139</v>
      </c>
      <c r="I633" s="146" t="s">
        <v>87</v>
      </c>
      <c r="J633" s="43" t="s">
        <v>141</v>
      </c>
      <c r="K633" s="89" t="s">
        <v>86</v>
      </c>
      <c r="L633" s="150">
        <v>1</v>
      </c>
      <c r="M633" s="150">
        <v>1</v>
      </c>
      <c r="N633" s="134">
        <f t="shared" si="47"/>
        <v>0</v>
      </c>
      <c r="O633" s="134">
        <f t="shared" si="48"/>
        <v>0</v>
      </c>
      <c r="P633" s="222">
        <f t="shared" si="46"/>
        <v>100</v>
      </c>
      <c r="Q633" s="87">
        <f t="shared" si="49"/>
        <v>1</v>
      </c>
      <c r="R633" s="39">
        <f t="shared" si="50"/>
        <v>1</v>
      </c>
      <c r="S633" s="256" t="s">
        <v>240</v>
      </c>
    </row>
    <row r="634" spans="1:19" ht="38.25">
      <c r="A634" s="392"/>
      <c r="B634" s="390"/>
      <c r="C634" s="476"/>
      <c r="D634" s="268"/>
      <c r="E634" s="268"/>
      <c r="F634" s="268"/>
      <c r="G634" s="43" t="s">
        <v>90</v>
      </c>
      <c r="H634" s="43" t="s">
        <v>85</v>
      </c>
      <c r="I634" s="146" t="s">
        <v>89</v>
      </c>
      <c r="J634" s="43" t="s">
        <v>141</v>
      </c>
      <c r="K634" s="89" t="s">
        <v>86</v>
      </c>
      <c r="L634" s="150">
        <v>3</v>
      </c>
      <c r="M634" s="150">
        <v>3</v>
      </c>
      <c r="N634" s="134">
        <f t="shared" si="47"/>
        <v>0</v>
      </c>
      <c r="O634" s="134">
        <f t="shared" si="48"/>
        <v>0</v>
      </c>
      <c r="P634" s="222">
        <f t="shared" si="46"/>
        <v>100</v>
      </c>
      <c r="Q634" s="87">
        <f t="shared" si="49"/>
        <v>3</v>
      </c>
      <c r="R634" s="39">
        <f t="shared" si="50"/>
        <v>3</v>
      </c>
      <c r="S634" s="256" t="s">
        <v>240</v>
      </c>
    </row>
    <row r="635" spans="1:19" ht="38.25">
      <c r="A635" s="392"/>
      <c r="B635" s="390"/>
      <c r="C635" s="476"/>
      <c r="D635" s="268"/>
      <c r="E635" s="268"/>
      <c r="F635" s="268"/>
      <c r="G635" s="43" t="s">
        <v>90</v>
      </c>
      <c r="H635" s="43" t="s">
        <v>139</v>
      </c>
      <c r="I635" s="146" t="s">
        <v>89</v>
      </c>
      <c r="J635" s="43" t="s">
        <v>141</v>
      </c>
      <c r="K635" s="89" t="s">
        <v>86</v>
      </c>
      <c r="L635" s="150">
        <v>1</v>
      </c>
      <c r="M635" s="150">
        <v>1</v>
      </c>
      <c r="N635" s="134">
        <f t="shared" si="47"/>
        <v>0</v>
      </c>
      <c r="O635" s="134">
        <f t="shared" si="48"/>
        <v>0</v>
      </c>
      <c r="P635" s="222">
        <f t="shared" si="46"/>
        <v>100</v>
      </c>
      <c r="Q635" s="87">
        <f t="shared" si="49"/>
        <v>1</v>
      </c>
      <c r="R635" s="39">
        <f t="shared" si="50"/>
        <v>1</v>
      </c>
      <c r="S635" s="256" t="s">
        <v>240</v>
      </c>
    </row>
    <row r="636" spans="1:19" ht="51">
      <c r="A636" s="392"/>
      <c r="B636" s="390"/>
      <c r="C636" s="476"/>
      <c r="D636" s="268"/>
      <c r="E636" s="268"/>
      <c r="F636" s="268"/>
      <c r="G636" s="43" t="s">
        <v>90</v>
      </c>
      <c r="H636" s="43" t="s">
        <v>139</v>
      </c>
      <c r="I636" s="146" t="s">
        <v>89</v>
      </c>
      <c r="J636" s="43" t="s">
        <v>88</v>
      </c>
      <c r="K636" s="89" t="s">
        <v>86</v>
      </c>
      <c r="L636" s="150">
        <v>2</v>
      </c>
      <c r="M636" s="150">
        <v>2</v>
      </c>
      <c r="N636" s="134">
        <f t="shared" si="47"/>
        <v>0</v>
      </c>
      <c r="O636" s="134">
        <f t="shared" si="48"/>
        <v>0</v>
      </c>
      <c r="P636" s="222">
        <f t="shared" si="46"/>
        <v>100</v>
      </c>
      <c r="Q636" s="87">
        <f t="shared" si="49"/>
        <v>2</v>
      </c>
      <c r="R636" s="39">
        <f t="shared" si="50"/>
        <v>2</v>
      </c>
      <c r="S636" s="256" t="s">
        <v>240</v>
      </c>
    </row>
    <row r="637" spans="1:19" ht="63.75">
      <c r="A637" s="392"/>
      <c r="B637" s="390"/>
      <c r="C637" s="476"/>
      <c r="D637" s="268"/>
      <c r="E637" s="268"/>
      <c r="F637" s="268"/>
      <c r="G637" s="43" t="s">
        <v>91</v>
      </c>
      <c r="H637" s="43" t="s">
        <v>92</v>
      </c>
      <c r="I637" s="146" t="s">
        <v>205</v>
      </c>
      <c r="J637" s="43" t="s">
        <v>141</v>
      </c>
      <c r="K637" s="89" t="s">
        <v>86</v>
      </c>
      <c r="L637" s="145">
        <v>41</v>
      </c>
      <c r="M637" s="145">
        <v>41</v>
      </c>
      <c r="N637" s="134">
        <f t="shared" si="47"/>
        <v>0</v>
      </c>
      <c r="O637" s="134">
        <f t="shared" si="48"/>
        <v>0</v>
      </c>
      <c r="P637" s="222">
        <f t="shared" si="46"/>
        <v>100</v>
      </c>
      <c r="Q637" s="87">
        <f t="shared" si="49"/>
        <v>37</v>
      </c>
      <c r="R637" s="39">
        <f t="shared" si="50"/>
        <v>45</v>
      </c>
      <c r="S637" s="256" t="s">
        <v>240</v>
      </c>
    </row>
    <row r="638" spans="1:19" ht="38.25">
      <c r="A638" s="392"/>
      <c r="B638" s="390"/>
      <c r="C638" s="476"/>
      <c r="D638" s="268"/>
      <c r="E638" s="268"/>
      <c r="F638" s="268"/>
      <c r="G638" s="43" t="s">
        <v>91</v>
      </c>
      <c r="H638" s="43" t="s">
        <v>85</v>
      </c>
      <c r="I638" s="146" t="s">
        <v>89</v>
      </c>
      <c r="J638" s="43" t="s">
        <v>141</v>
      </c>
      <c r="K638" s="89" t="s">
        <v>86</v>
      </c>
      <c r="L638" s="156">
        <v>2</v>
      </c>
      <c r="M638" s="156">
        <v>2</v>
      </c>
      <c r="N638" s="134">
        <f t="shared" si="47"/>
        <v>0</v>
      </c>
      <c r="O638" s="134">
        <f t="shared" si="48"/>
        <v>0</v>
      </c>
      <c r="P638" s="222">
        <f t="shared" si="46"/>
        <v>100</v>
      </c>
      <c r="Q638" s="87">
        <f t="shared" si="49"/>
        <v>2</v>
      </c>
      <c r="R638" s="39">
        <f t="shared" si="50"/>
        <v>2</v>
      </c>
      <c r="S638" s="256" t="s">
        <v>240</v>
      </c>
    </row>
    <row r="639" spans="1:19" ht="26.25" thickBot="1">
      <c r="A639" s="392"/>
      <c r="B639" s="390"/>
      <c r="C639" s="477"/>
      <c r="D639" s="269"/>
      <c r="E639" s="269"/>
      <c r="F639" s="269"/>
      <c r="G639" s="82" t="s">
        <v>203</v>
      </c>
      <c r="H639" s="82" t="s">
        <v>85</v>
      </c>
      <c r="I639" s="160" t="s">
        <v>85</v>
      </c>
      <c r="J639" s="82" t="s">
        <v>85</v>
      </c>
      <c r="K639" s="82" t="s">
        <v>206</v>
      </c>
      <c r="L639" s="161">
        <v>6230</v>
      </c>
      <c r="M639" s="161">
        <v>6230</v>
      </c>
      <c r="N639" s="134">
        <f t="shared" si="47"/>
        <v>0</v>
      </c>
      <c r="O639" s="134">
        <f t="shared" si="48"/>
        <v>0</v>
      </c>
      <c r="P639" s="225">
        <f t="shared" si="46"/>
        <v>100</v>
      </c>
      <c r="Q639" s="111">
        <f t="shared" si="49"/>
        <v>5607</v>
      </c>
      <c r="R639" s="48">
        <f t="shared" si="50"/>
        <v>6853</v>
      </c>
      <c r="S639" s="264" t="s">
        <v>240</v>
      </c>
    </row>
    <row r="640" spans="1:19" ht="51">
      <c r="A640" s="391">
        <v>48</v>
      </c>
      <c r="B640" s="394" t="s">
        <v>207</v>
      </c>
      <c r="C640" s="471">
        <v>775</v>
      </c>
      <c r="D640" s="275">
        <v>35409600</v>
      </c>
      <c r="E640" s="275">
        <v>36699629.02</v>
      </c>
      <c r="F640" s="275">
        <v>36399823.17</v>
      </c>
      <c r="G640" s="49" t="s">
        <v>84</v>
      </c>
      <c r="H640" s="49" t="s">
        <v>85</v>
      </c>
      <c r="I640" s="149" t="s">
        <v>204</v>
      </c>
      <c r="J640" s="49" t="s">
        <v>141</v>
      </c>
      <c r="K640" s="49" t="s">
        <v>86</v>
      </c>
      <c r="L640" s="162">
        <v>401</v>
      </c>
      <c r="M640" s="162">
        <v>401</v>
      </c>
      <c r="N640" s="95">
        <f t="shared" si="47"/>
        <v>0</v>
      </c>
      <c r="O640" s="95">
        <f t="shared" si="48"/>
        <v>0</v>
      </c>
      <c r="P640" s="227">
        <f t="shared" si="46"/>
        <v>100</v>
      </c>
      <c r="Q640" s="96">
        <f t="shared" si="49"/>
        <v>361</v>
      </c>
      <c r="R640" s="33">
        <f t="shared" si="50"/>
        <v>441</v>
      </c>
      <c r="S640" s="257" t="s">
        <v>240</v>
      </c>
    </row>
    <row r="641" spans="1:19" ht="51">
      <c r="A641" s="392"/>
      <c r="B641" s="390"/>
      <c r="C641" s="476"/>
      <c r="D641" s="276"/>
      <c r="E641" s="276"/>
      <c r="F641" s="276"/>
      <c r="G641" s="89" t="s">
        <v>84</v>
      </c>
      <c r="H641" s="43" t="s">
        <v>139</v>
      </c>
      <c r="I641" s="146" t="s">
        <v>89</v>
      </c>
      <c r="J641" s="43" t="s">
        <v>88</v>
      </c>
      <c r="K641" s="89" t="s">
        <v>86</v>
      </c>
      <c r="L641" s="145">
        <v>2</v>
      </c>
      <c r="M641" s="145">
        <v>2</v>
      </c>
      <c r="N641" s="85">
        <f t="shared" si="47"/>
        <v>0</v>
      </c>
      <c r="O641" s="85">
        <f t="shared" si="48"/>
        <v>0</v>
      </c>
      <c r="P641" s="222">
        <f t="shared" si="46"/>
        <v>100</v>
      </c>
      <c r="Q641" s="87">
        <f t="shared" si="49"/>
        <v>2</v>
      </c>
      <c r="R641" s="39">
        <f t="shared" si="50"/>
        <v>2</v>
      </c>
      <c r="S641" s="256" t="s">
        <v>240</v>
      </c>
    </row>
    <row r="642" spans="1:19" ht="38.25">
      <c r="A642" s="392"/>
      <c r="B642" s="390"/>
      <c r="C642" s="476"/>
      <c r="D642" s="276"/>
      <c r="E642" s="276"/>
      <c r="F642" s="276"/>
      <c r="G642" s="89" t="s">
        <v>84</v>
      </c>
      <c r="H642" s="43" t="s">
        <v>139</v>
      </c>
      <c r="I642" s="146" t="s">
        <v>87</v>
      </c>
      <c r="J642" s="43" t="s">
        <v>141</v>
      </c>
      <c r="K642" s="89" t="s">
        <v>86</v>
      </c>
      <c r="L642" s="145">
        <v>12</v>
      </c>
      <c r="M642" s="145">
        <v>12</v>
      </c>
      <c r="N642" s="85"/>
      <c r="O642" s="85">
        <f t="shared" si="48"/>
        <v>0</v>
      </c>
      <c r="P642" s="222">
        <f t="shared" si="46"/>
        <v>100</v>
      </c>
      <c r="Q642" s="87">
        <f t="shared" si="49"/>
        <v>11</v>
      </c>
      <c r="R642" s="39">
        <f t="shared" si="50"/>
        <v>13</v>
      </c>
      <c r="S642" s="256" t="s">
        <v>240</v>
      </c>
    </row>
    <row r="643" spans="1:19" ht="38.25">
      <c r="A643" s="392"/>
      <c r="B643" s="390"/>
      <c r="C643" s="476"/>
      <c r="D643" s="276"/>
      <c r="E643" s="276"/>
      <c r="F643" s="276"/>
      <c r="G643" s="89" t="s">
        <v>84</v>
      </c>
      <c r="H643" s="43" t="s">
        <v>85</v>
      </c>
      <c r="I643" s="146" t="s">
        <v>89</v>
      </c>
      <c r="J643" s="43" t="s">
        <v>141</v>
      </c>
      <c r="K643" s="89" t="s">
        <v>86</v>
      </c>
      <c r="L643" s="145">
        <v>1</v>
      </c>
      <c r="M643" s="145">
        <v>1</v>
      </c>
      <c r="N643" s="85"/>
      <c r="O643" s="85">
        <f t="shared" si="48"/>
        <v>0</v>
      </c>
      <c r="P643" s="222">
        <f t="shared" si="46"/>
        <v>100</v>
      </c>
      <c r="Q643" s="87">
        <f t="shared" si="49"/>
        <v>1</v>
      </c>
      <c r="R643" s="39">
        <f t="shared" si="50"/>
        <v>1</v>
      </c>
      <c r="S643" s="256" t="s">
        <v>240</v>
      </c>
    </row>
    <row r="644" spans="1:19" ht="51">
      <c r="A644" s="392"/>
      <c r="B644" s="390"/>
      <c r="C644" s="476"/>
      <c r="D644" s="276"/>
      <c r="E644" s="276"/>
      <c r="F644" s="276"/>
      <c r="G644" s="89" t="s">
        <v>84</v>
      </c>
      <c r="H644" s="43" t="s">
        <v>85</v>
      </c>
      <c r="I644" s="146" t="s">
        <v>89</v>
      </c>
      <c r="J644" s="43" t="s">
        <v>88</v>
      </c>
      <c r="K644" s="89" t="s">
        <v>86</v>
      </c>
      <c r="L644" s="145">
        <v>1</v>
      </c>
      <c r="M644" s="145">
        <v>1</v>
      </c>
      <c r="N644" s="85"/>
      <c r="O644" s="85">
        <f>L644-M644</f>
        <v>0</v>
      </c>
      <c r="P644" s="222">
        <f t="shared" si="46"/>
        <v>100</v>
      </c>
      <c r="Q644" s="87">
        <f>ROUND(L644-(L644*10/100),0)</f>
        <v>1</v>
      </c>
      <c r="R644" s="39">
        <f>ROUND(L644+(L644*10/100),0)</f>
        <v>1</v>
      </c>
      <c r="S644" s="256" t="s">
        <v>240</v>
      </c>
    </row>
    <row r="645" spans="1:19" ht="51">
      <c r="A645" s="392"/>
      <c r="B645" s="390"/>
      <c r="C645" s="476"/>
      <c r="D645" s="276"/>
      <c r="E645" s="276"/>
      <c r="F645" s="276"/>
      <c r="G645" s="43" t="s">
        <v>90</v>
      </c>
      <c r="H645" s="43" t="s">
        <v>85</v>
      </c>
      <c r="I645" s="146" t="s">
        <v>204</v>
      </c>
      <c r="J645" s="43" t="s">
        <v>141</v>
      </c>
      <c r="K645" s="89" t="s">
        <v>86</v>
      </c>
      <c r="L645" s="145">
        <v>383</v>
      </c>
      <c r="M645" s="145">
        <v>383</v>
      </c>
      <c r="N645" s="85">
        <f t="shared" si="47"/>
        <v>0</v>
      </c>
      <c r="O645" s="85">
        <f t="shared" si="48"/>
        <v>0</v>
      </c>
      <c r="P645" s="222">
        <f t="shared" si="46"/>
        <v>100</v>
      </c>
      <c r="Q645" s="87">
        <f t="shared" si="49"/>
        <v>345</v>
      </c>
      <c r="R645" s="39">
        <f t="shared" si="50"/>
        <v>421</v>
      </c>
      <c r="S645" s="256" t="s">
        <v>240</v>
      </c>
    </row>
    <row r="646" spans="1:19" ht="38.25">
      <c r="A646" s="392"/>
      <c r="B646" s="390"/>
      <c r="C646" s="476"/>
      <c r="D646" s="276"/>
      <c r="E646" s="276"/>
      <c r="F646" s="276"/>
      <c r="G646" s="43" t="s">
        <v>90</v>
      </c>
      <c r="H646" s="43" t="s">
        <v>139</v>
      </c>
      <c r="I646" s="146" t="s">
        <v>87</v>
      </c>
      <c r="J646" s="43" t="s">
        <v>141</v>
      </c>
      <c r="K646" s="89" t="s">
        <v>86</v>
      </c>
      <c r="L646" s="145">
        <v>2</v>
      </c>
      <c r="M646" s="145">
        <v>2</v>
      </c>
      <c r="N646" s="85"/>
      <c r="O646" s="85">
        <f t="shared" si="48"/>
        <v>0</v>
      </c>
      <c r="P646" s="222">
        <f t="shared" si="46"/>
        <v>100</v>
      </c>
      <c r="Q646" s="87">
        <f t="shared" si="49"/>
        <v>2</v>
      </c>
      <c r="R646" s="39">
        <f t="shared" si="50"/>
        <v>2</v>
      </c>
      <c r="S646" s="256" t="s">
        <v>240</v>
      </c>
    </row>
    <row r="647" spans="1:19" ht="38.25">
      <c r="A647" s="392"/>
      <c r="B647" s="390"/>
      <c r="C647" s="476"/>
      <c r="D647" s="276"/>
      <c r="E647" s="276"/>
      <c r="F647" s="276"/>
      <c r="G647" s="43" t="s">
        <v>90</v>
      </c>
      <c r="H647" s="43" t="s">
        <v>85</v>
      </c>
      <c r="I647" s="146" t="s">
        <v>89</v>
      </c>
      <c r="J647" s="43" t="s">
        <v>141</v>
      </c>
      <c r="K647" s="89" t="s">
        <v>86</v>
      </c>
      <c r="L647" s="145">
        <v>2</v>
      </c>
      <c r="M647" s="145">
        <v>2</v>
      </c>
      <c r="N647" s="85">
        <f t="shared" si="47"/>
        <v>0</v>
      </c>
      <c r="O647" s="85">
        <f t="shared" si="48"/>
        <v>0</v>
      </c>
      <c r="P647" s="222">
        <f aca="true" t="shared" si="51" ref="P647:P710">M647/L647*100</f>
        <v>100</v>
      </c>
      <c r="Q647" s="87">
        <f t="shared" si="49"/>
        <v>2</v>
      </c>
      <c r="R647" s="39">
        <f t="shared" si="50"/>
        <v>2</v>
      </c>
      <c r="S647" s="256" t="s">
        <v>240</v>
      </c>
    </row>
    <row r="648" spans="1:19" ht="38.25">
      <c r="A648" s="392"/>
      <c r="B648" s="390"/>
      <c r="C648" s="476"/>
      <c r="D648" s="276"/>
      <c r="E648" s="276"/>
      <c r="F648" s="276"/>
      <c r="G648" s="43" t="s">
        <v>90</v>
      </c>
      <c r="H648" s="43" t="s">
        <v>139</v>
      </c>
      <c r="I648" s="146" t="s">
        <v>89</v>
      </c>
      <c r="J648" s="43" t="s">
        <v>141</v>
      </c>
      <c r="K648" s="89" t="s">
        <v>86</v>
      </c>
      <c r="L648" s="145">
        <v>1</v>
      </c>
      <c r="M648" s="145">
        <v>1</v>
      </c>
      <c r="N648" s="85"/>
      <c r="O648" s="85">
        <f t="shared" si="48"/>
        <v>0</v>
      </c>
      <c r="P648" s="222">
        <f t="shared" si="51"/>
        <v>100</v>
      </c>
      <c r="Q648" s="87">
        <f t="shared" si="49"/>
        <v>1</v>
      </c>
      <c r="R648" s="39">
        <f t="shared" si="50"/>
        <v>1</v>
      </c>
      <c r="S648" s="256" t="s">
        <v>240</v>
      </c>
    </row>
    <row r="649" spans="1:19" ht="63.75">
      <c r="A649" s="392"/>
      <c r="B649" s="390"/>
      <c r="C649" s="476"/>
      <c r="D649" s="276"/>
      <c r="E649" s="276"/>
      <c r="F649" s="276"/>
      <c r="G649" s="43" t="s">
        <v>91</v>
      </c>
      <c r="H649" s="43" t="s">
        <v>92</v>
      </c>
      <c r="I649" s="146" t="s">
        <v>205</v>
      </c>
      <c r="J649" s="43" t="s">
        <v>141</v>
      </c>
      <c r="K649" s="89" t="s">
        <v>86</v>
      </c>
      <c r="L649" s="145">
        <v>34</v>
      </c>
      <c r="M649" s="145">
        <v>34</v>
      </c>
      <c r="N649" s="85">
        <f t="shared" si="47"/>
        <v>0</v>
      </c>
      <c r="O649" s="85">
        <f t="shared" si="48"/>
        <v>0</v>
      </c>
      <c r="P649" s="222">
        <f t="shared" si="51"/>
        <v>100</v>
      </c>
      <c r="Q649" s="87">
        <f t="shared" si="49"/>
        <v>31</v>
      </c>
      <c r="R649" s="39">
        <f t="shared" si="50"/>
        <v>37</v>
      </c>
      <c r="S649" s="256" t="s">
        <v>240</v>
      </c>
    </row>
    <row r="650" spans="1:19" ht="26.25" thickBot="1">
      <c r="A650" s="393"/>
      <c r="B650" s="395"/>
      <c r="C650" s="477"/>
      <c r="D650" s="277"/>
      <c r="E650" s="277"/>
      <c r="F650" s="277"/>
      <c r="G650" s="76" t="s">
        <v>203</v>
      </c>
      <c r="H650" s="92" t="s">
        <v>85</v>
      </c>
      <c r="I650" s="151" t="s">
        <v>85</v>
      </c>
      <c r="J650" s="92" t="s">
        <v>85</v>
      </c>
      <c r="K650" s="92" t="s">
        <v>206</v>
      </c>
      <c r="L650" s="163">
        <v>8046</v>
      </c>
      <c r="M650" s="163">
        <v>8046</v>
      </c>
      <c r="N650" s="93">
        <f t="shared" si="47"/>
        <v>0</v>
      </c>
      <c r="O650" s="93">
        <f t="shared" si="48"/>
        <v>0</v>
      </c>
      <c r="P650" s="225">
        <f t="shared" si="51"/>
        <v>100</v>
      </c>
      <c r="Q650" s="94">
        <f t="shared" si="49"/>
        <v>7241</v>
      </c>
      <c r="R650" s="73">
        <f t="shared" si="50"/>
        <v>8851</v>
      </c>
      <c r="S650" s="259" t="s">
        <v>240</v>
      </c>
    </row>
    <row r="651" spans="1:19" ht="38.25">
      <c r="A651" s="391">
        <v>49</v>
      </c>
      <c r="B651" s="394" t="s">
        <v>147</v>
      </c>
      <c r="C651" s="471">
        <v>775</v>
      </c>
      <c r="D651" s="267">
        <v>33982300</v>
      </c>
      <c r="E651" s="267">
        <v>36190409.27</v>
      </c>
      <c r="F651" s="267">
        <v>36034604.92</v>
      </c>
      <c r="G651" s="49" t="s">
        <v>84</v>
      </c>
      <c r="H651" s="49" t="s">
        <v>85</v>
      </c>
      <c r="I651" s="164" t="s">
        <v>85</v>
      </c>
      <c r="J651" s="49" t="s">
        <v>141</v>
      </c>
      <c r="K651" s="49" t="s">
        <v>86</v>
      </c>
      <c r="L651" s="162">
        <v>326</v>
      </c>
      <c r="M651" s="162">
        <v>326</v>
      </c>
      <c r="N651" s="95">
        <f t="shared" si="47"/>
        <v>0</v>
      </c>
      <c r="O651" s="95">
        <f t="shared" si="48"/>
        <v>0</v>
      </c>
      <c r="P651" s="227">
        <f t="shared" si="51"/>
        <v>100</v>
      </c>
      <c r="Q651" s="96">
        <f t="shared" si="49"/>
        <v>293</v>
      </c>
      <c r="R651" s="33">
        <f t="shared" si="50"/>
        <v>359</v>
      </c>
      <c r="S651" s="257" t="s">
        <v>240</v>
      </c>
    </row>
    <row r="652" spans="1:19" ht="38.25">
      <c r="A652" s="392"/>
      <c r="B652" s="390"/>
      <c r="C652" s="476"/>
      <c r="D652" s="268"/>
      <c r="E652" s="268"/>
      <c r="F652" s="268"/>
      <c r="G652" s="89" t="s">
        <v>84</v>
      </c>
      <c r="H652" s="43" t="s">
        <v>85</v>
      </c>
      <c r="I652" s="146" t="s">
        <v>89</v>
      </c>
      <c r="J652" s="43" t="s">
        <v>141</v>
      </c>
      <c r="K652" s="89" t="s">
        <v>86</v>
      </c>
      <c r="L652" s="150">
        <v>2</v>
      </c>
      <c r="M652" s="150">
        <v>2</v>
      </c>
      <c r="N652" s="85">
        <f t="shared" si="47"/>
        <v>0</v>
      </c>
      <c r="O652" s="85">
        <f t="shared" si="48"/>
        <v>0</v>
      </c>
      <c r="P652" s="222">
        <f t="shared" si="51"/>
        <v>100</v>
      </c>
      <c r="Q652" s="87">
        <f t="shared" si="49"/>
        <v>2</v>
      </c>
      <c r="R652" s="39">
        <f t="shared" si="50"/>
        <v>2</v>
      </c>
      <c r="S652" s="256" t="s">
        <v>240</v>
      </c>
    </row>
    <row r="653" spans="1:19" ht="51">
      <c r="A653" s="392"/>
      <c r="B653" s="390"/>
      <c r="C653" s="476"/>
      <c r="D653" s="268"/>
      <c r="E653" s="268"/>
      <c r="F653" s="268"/>
      <c r="G653" s="43" t="s">
        <v>90</v>
      </c>
      <c r="H653" s="43" t="s">
        <v>85</v>
      </c>
      <c r="I653" s="146" t="s">
        <v>204</v>
      </c>
      <c r="J653" s="43" t="s">
        <v>141</v>
      </c>
      <c r="K653" s="89" t="s">
        <v>86</v>
      </c>
      <c r="L653" s="145">
        <v>391</v>
      </c>
      <c r="M653" s="145">
        <v>391</v>
      </c>
      <c r="N653" s="85">
        <f t="shared" si="47"/>
        <v>0</v>
      </c>
      <c r="O653" s="85">
        <f t="shared" si="48"/>
        <v>0</v>
      </c>
      <c r="P653" s="222">
        <f t="shared" si="51"/>
        <v>100</v>
      </c>
      <c r="Q653" s="87">
        <f t="shared" si="49"/>
        <v>352</v>
      </c>
      <c r="R653" s="39">
        <f t="shared" si="50"/>
        <v>430</v>
      </c>
      <c r="S653" s="256" t="s">
        <v>240</v>
      </c>
    </row>
    <row r="654" spans="1:19" ht="51">
      <c r="A654" s="392"/>
      <c r="B654" s="390"/>
      <c r="C654" s="476"/>
      <c r="D654" s="268"/>
      <c r="E654" s="268"/>
      <c r="F654" s="268"/>
      <c r="G654" s="43" t="s">
        <v>90</v>
      </c>
      <c r="H654" s="43" t="s">
        <v>85</v>
      </c>
      <c r="I654" s="146" t="s">
        <v>204</v>
      </c>
      <c r="J654" s="43" t="s">
        <v>88</v>
      </c>
      <c r="K654" s="89" t="s">
        <v>86</v>
      </c>
      <c r="L654" s="145">
        <v>1</v>
      </c>
      <c r="M654" s="145">
        <v>1</v>
      </c>
      <c r="N654" s="85">
        <f>M654/L654*100-100</f>
        <v>0</v>
      </c>
      <c r="O654" s="85">
        <f>L654-M654</f>
        <v>0</v>
      </c>
      <c r="P654" s="222">
        <f t="shared" si="51"/>
        <v>100</v>
      </c>
      <c r="Q654" s="87">
        <f>ROUND(L654-(L654*10/100),0)</f>
        <v>1</v>
      </c>
      <c r="R654" s="39">
        <f>ROUND(L654+(L654*10/100),0)</f>
        <v>1</v>
      </c>
      <c r="S654" s="256" t="s">
        <v>240</v>
      </c>
    </row>
    <row r="655" spans="1:19" ht="38.25">
      <c r="A655" s="392"/>
      <c r="B655" s="390"/>
      <c r="C655" s="476"/>
      <c r="D655" s="268"/>
      <c r="E655" s="268"/>
      <c r="F655" s="268"/>
      <c r="G655" s="43" t="s">
        <v>90</v>
      </c>
      <c r="H655" s="43" t="s">
        <v>139</v>
      </c>
      <c r="I655" s="146" t="s">
        <v>87</v>
      </c>
      <c r="J655" s="43" t="s">
        <v>141</v>
      </c>
      <c r="K655" s="89" t="s">
        <v>86</v>
      </c>
      <c r="L655" s="145">
        <v>1</v>
      </c>
      <c r="M655" s="145">
        <v>1</v>
      </c>
      <c r="N655" s="85">
        <f t="shared" si="47"/>
        <v>0</v>
      </c>
      <c r="O655" s="85">
        <f t="shared" si="48"/>
        <v>0</v>
      </c>
      <c r="P655" s="222">
        <f t="shared" si="51"/>
        <v>100</v>
      </c>
      <c r="Q655" s="87">
        <f t="shared" si="49"/>
        <v>1</v>
      </c>
      <c r="R655" s="39">
        <f t="shared" si="50"/>
        <v>1</v>
      </c>
      <c r="S655" s="256" t="s">
        <v>240</v>
      </c>
    </row>
    <row r="656" spans="1:19" ht="38.25">
      <c r="A656" s="392"/>
      <c r="B656" s="390"/>
      <c r="C656" s="476"/>
      <c r="D656" s="268"/>
      <c r="E656" s="268"/>
      <c r="F656" s="268"/>
      <c r="G656" s="43" t="s">
        <v>90</v>
      </c>
      <c r="H656" s="43" t="s">
        <v>85</v>
      </c>
      <c r="I656" s="146" t="s">
        <v>89</v>
      </c>
      <c r="J656" s="43" t="s">
        <v>141</v>
      </c>
      <c r="K656" s="89" t="s">
        <v>86</v>
      </c>
      <c r="L656" s="150">
        <v>3</v>
      </c>
      <c r="M656" s="150">
        <v>3</v>
      </c>
      <c r="N656" s="85">
        <f t="shared" si="47"/>
        <v>0</v>
      </c>
      <c r="O656" s="85">
        <f t="shared" si="48"/>
        <v>0</v>
      </c>
      <c r="P656" s="222">
        <f t="shared" si="51"/>
        <v>100</v>
      </c>
      <c r="Q656" s="87">
        <f t="shared" si="49"/>
        <v>3</v>
      </c>
      <c r="R656" s="39">
        <f t="shared" si="50"/>
        <v>3</v>
      </c>
      <c r="S656" s="256" t="s">
        <v>240</v>
      </c>
    </row>
    <row r="657" spans="1:19" ht="63.75">
      <c r="A657" s="392"/>
      <c r="B657" s="390"/>
      <c r="C657" s="476"/>
      <c r="D657" s="268"/>
      <c r="E657" s="268"/>
      <c r="F657" s="268"/>
      <c r="G657" s="43" t="s">
        <v>91</v>
      </c>
      <c r="H657" s="43" t="s">
        <v>92</v>
      </c>
      <c r="I657" s="44" t="s">
        <v>85</v>
      </c>
      <c r="J657" s="43" t="s">
        <v>141</v>
      </c>
      <c r="K657" s="43" t="s">
        <v>86</v>
      </c>
      <c r="L657" s="150">
        <v>58</v>
      </c>
      <c r="M657" s="150">
        <v>58</v>
      </c>
      <c r="N657" s="85">
        <f t="shared" si="47"/>
        <v>0</v>
      </c>
      <c r="O657" s="85">
        <f t="shared" si="48"/>
        <v>0</v>
      </c>
      <c r="P657" s="222">
        <f t="shared" si="51"/>
        <v>100</v>
      </c>
      <c r="Q657" s="87">
        <f t="shared" si="49"/>
        <v>52</v>
      </c>
      <c r="R657" s="39">
        <f t="shared" si="50"/>
        <v>64</v>
      </c>
      <c r="S657" s="256" t="s">
        <v>240</v>
      </c>
    </row>
    <row r="658" spans="1:19" ht="26.25" thickBot="1">
      <c r="A658" s="393"/>
      <c r="B658" s="395"/>
      <c r="C658" s="477"/>
      <c r="D658" s="269"/>
      <c r="E658" s="269"/>
      <c r="F658" s="269"/>
      <c r="G658" s="92" t="s">
        <v>203</v>
      </c>
      <c r="H658" s="92" t="s">
        <v>85</v>
      </c>
      <c r="I658" s="151" t="s">
        <v>85</v>
      </c>
      <c r="J658" s="92" t="s">
        <v>85</v>
      </c>
      <c r="K658" s="92" t="s">
        <v>206</v>
      </c>
      <c r="L658" s="153">
        <v>6170</v>
      </c>
      <c r="M658" s="153">
        <v>6170</v>
      </c>
      <c r="N658" s="93">
        <f t="shared" si="47"/>
        <v>0</v>
      </c>
      <c r="O658" s="93">
        <f t="shared" si="48"/>
        <v>0</v>
      </c>
      <c r="P658" s="225">
        <f t="shared" si="51"/>
        <v>100</v>
      </c>
      <c r="Q658" s="94">
        <f t="shared" si="49"/>
        <v>5553</v>
      </c>
      <c r="R658" s="73">
        <f t="shared" si="50"/>
        <v>6787</v>
      </c>
      <c r="S658" s="259" t="s">
        <v>240</v>
      </c>
    </row>
    <row r="659" spans="1:19" ht="51">
      <c r="A659" s="396">
        <v>50</v>
      </c>
      <c r="B659" s="394" t="s">
        <v>148</v>
      </c>
      <c r="C659" s="478">
        <v>775</v>
      </c>
      <c r="D659" s="267">
        <v>17304200</v>
      </c>
      <c r="E659" s="267">
        <v>19365479.26</v>
      </c>
      <c r="F659" s="267">
        <v>19129960.63</v>
      </c>
      <c r="G659" s="49" t="s">
        <v>84</v>
      </c>
      <c r="H659" s="49" t="s">
        <v>85</v>
      </c>
      <c r="I659" s="149" t="s">
        <v>204</v>
      </c>
      <c r="J659" s="49" t="s">
        <v>141</v>
      </c>
      <c r="K659" s="49" t="s">
        <v>86</v>
      </c>
      <c r="L659" s="155">
        <v>180</v>
      </c>
      <c r="M659" s="155">
        <v>180</v>
      </c>
      <c r="N659" s="165">
        <f t="shared" si="47"/>
        <v>0</v>
      </c>
      <c r="O659" s="165">
        <f t="shared" si="48"/>
        <v>0</v>
      </c>
      <c r="P659" s="227">
        <f t="shared" si="51"/>
        <v>100</v>
      </c>
      <c r="Q659" s="96">
        <f t="shared" si="49"/>
        <v>162</v>
      </c>
      <c r="R659" s="33">
        <f t="shared" si="50"/>
        <v>198</v>
      </c>
      <c r="S659" s="257" t="s">
        <v>240</v>
      </c>
    </row>
    <row r="660" spans="1:19" ht="51">
      <c r="A660" s="397"/>
      <c r="B660" s="390"/>
      <c r="C660" s="476"/>
      <c r="D660" s="268"/>
      <c r="E660" s="268"/>
      <c r="F660" s="268"/>
      <c r="G660" s="89" t="s">
        <v>84</v>
      </c>
      <c r="H660" s="89" t="s">
        <v>85</v>
      </c>
      <c r="I660" s="88" t="s">
        <v>204</v>
      </c>
      <c r="J660" s="43" t="s">
        <v>88</v>
      </c>
      <c r="K660" s="89" t="s">
        <v>86</v>
      </c>
      <c r="L660" s="156">
        <v>1</v>
      </c>
      <c r="M660" s="156">
        <v>1</v>
      </c>
      <c r="N660" s="85">
        <f>M660/L660*100-100</f>
        <v>0</v>
      </c>
      <c r="O660" s="85">
        <f>L660-M660</f>
        <v>0</v>
      </c>
      <c r="P660" s="222">
        <f t="shared" si="51"/>
        <v>100</v>
      </c>
      <c r="Q660" s="86">
        <f>ROUND(L660-(L660*10/100),0)</f>
        <v>1</v>
      </c>
      <c r="R660" s="84">
        <f>ROUND(L660+(L660*10/100),0)</f>
        <v>1</v>
      </c>
      <c r="S660" s="265" t="s">
        <v>240</v>
      </c>
    </row>
    <row r="661" spans="1:19" ht="38.25">
      <c r="A661" s="397"/>
      <c r="B661" s="390"/>
      <c r="C661" s="476"/>
      <c r="D661" s="268"/>
      <c r="E661" s="268"/>
      <c r="F661" s="268"/>
      <c r="G661" s="89" t="s">
        <v>84</v>
      </c>
      <c r="H661" s="43" t="s">
        <v>139</v>
      </c>
      <c r="I661" s="146" t="s">
        <v>87</v>
      </c>
      <c r="J661" s="43" t="s">
        <v>141</v>
      </c>
      <c r="K661" s="89" t="s">
        <v>86</v>
      </c>
      <c r="L661" s="145">
        <v>4</v>
      </c>
      <c r="M661" s="145">
        <v>4</v>
      </c>
      <c r="N661" s="85">
        <f t="shared" si="47"/>
        <v>0</v>
      </c>
      <c r="O661" s="85">
        <f t="shared" si="48"/>
        <v>0</v>
      </c>
      <c r="P661" s="222">
        <f t="shared" si="51"/>
        <v>100</v>
      </c>
      <c r="Q661" s="87">
        <f t="shared" si="49"/>
        <v>4</v>
      </c>
      <c r="R661" s="39">
        <f t="shared" si="50"/>
        <v>4</v>
      </c>
      <c r="S661" s="256" t="s">
        <v>240</v>
      </c>
    </row>
    <row r="662" spans="1:19" ht="51">
      <c r="A662" s="397"/>
      <c r="B662" s="390"/>
      <c r="C662" s="476"/>
      <c r="D662" s="268"/>
      <c r="E662" s="268"/>
      <c r="F662" s="268"/>
      <c r="G662" s="89" t="s">
        <v>84</v>
      </c>
      <c r="H662" s="43" t="s">
        <v>139</v>
      </c>
      <c r="I662" s="146" t="s">
        <v>87</v>
      </c>
      <c r="J662" s="43" t="s">
        <v>88</v>
      </c>
      <c r="K662" s="89" t="s">
        <v>86</v>
      </c>
      <c r="L662" s="145">
        <v>1</v>
      </c>
      <c r="M662" s="145">
        <v>1</v>
      </c>
      <c r="N662" s="85">
        <f t="shared" si="47"/>
        <v>0</v>
      </c>
      <c r="O662" s="85">
        <f t="shared" si="48"/>
        <v>0</v>
      </c>
      <c r="P662" s="222">
        <f t="shared" si="51"/>
        <v>100</v>
      </c>
      <c r="Q662" s="87">
        <f t="shared" si="49"/>
        <v>1</v>
      </c>
      <c r="R662" s="39">
        <f t="shared" si="50"/>
        <v>1</v>
      </c>
      <c r="S662" s="256" t="s">
        <v>240</v>
      </c>
    </row>
    <row r="663" spans="1:19" ht="51">
      <c r="A663" s="397"/>
      <c r="B663" s="390"/>
      <c r="C663" s="476"/>
      <c r="D663" s="268"/>
      <c r="E663" s="268"/>
      <c r="F663" s="268"/>
      <c r="G663" s="43" t="s">
        <v>90</v>
      </c>
      <c r="H663" s="43" t="s">
        <v>85</v>
      </c>
      <c r="I663" s="146" t="s">
        <v>204</v>
      </c>
      <c r="J663" s="89" t="s">
        <v>141</v>
      </c>
      <c r="K663" s="89" t="s">
        <v>86</v>
      </c>
      <c r="L663" s="145">
        <v>175</v>
      </c>
      <c r="M663" s="145">
        <v>175</v>
      </c>
      <c r="N663" s="85"/>
      <c r="O663" s="85">
        <f t="shared" si="48"/>
        <v>0</v>
      </c>
      <c r="P663" s="222">
        <f t="shared" si="51"/>
        <v>100</v>
      </c>
      <c r="Q663" s="87">
        <f t="shared" si="49"/>
        <v>158</v>
      </c>
      <c r="R663" s="39">
        <f t="shared" si="50"/>
        <v>193</v>
      </c>
      <c r="S663" s="256" t="s">
        <v>240</v>
      </c>
    </row>
    <row r="664" spans="1:19" ht="38.25">
      <c r="A664" s="397"/>
      <c r="B664" s="390"/>
      <c r="C664" s="476"/>
      <c r="D664" s="268"/>
      <c r="E664" s="268"/>
      <c r="F664" s="268"/>
      <c r="G664" s="43" t="s">
        <v>90</v>
      </c>
      <c r="H664" s="43" t="s">
        <v>139</v>
      </c>
      <c r="I664" s="146" t="s">
        <v>87</v>
      </c>
      <c r="J664" s="43" t="s">
        <v>141</v>
      </c>
      <c r="K664" s="89" t="s">
        <v>86</v>
      </c>
      <c r="L664" s="145">
        <v>1</v>
      </c>
      <c r="M664" s="145">
        <v>1</v>
      </c>
      <c r="N664" s="85">
        <f t="shared" si="47"/>
        <v>0</v>
      </c>
      <c r="O664" s="85">
        <f t="shared" si="48"/>
        <v>0</v>
      </c>
      <c r="P664" s="222">
        <f t="shared" si="51"/>
        <v>100</v>
      </c>
      <c r="Q664" s="87">
        <f t="shared" si="49"/>
        <v>1</v>
      </c>
      <c r="R664" s="39">
        <f t="shared" si="50"/>
        <v>1</v>
      </c>
      <c r="S664" s="256" t="s">
        <v>240</v>
      </c>
    </row>
    <row r="665" spans="1:19" ht="63.75">
      <c r="A665" s="397"/>
      <c r="B665" s="390"/>
      <c r="C665" s="476"/>
      <c r="D665" s="268"/>
      <c r="E665" s="268"/>
      <c r="F665" s="268"/>
      <c r="G665" s="43" t="s">
        <v>91</v>
      </c>
      <c r="H665" s="43" t="s">
        <v>92</v>
      </c>
      <c r="I665" s="44" t="s">
        <v>85</v>
      </c>
      <c r="J665" s="43" t="s">
        <v>141</v>
      </c>
      <c r="K665" s="43" t="s">
        <v>86</v>
      </c>
      <c r="L665" s="150">
        <v>26</v>
      </c>
      <c r="M665" s="150">
        <v>26</v>
      </c>
      <c r="N665" s="142">
        <f>M665/L665*100-100</f>
        <v>0</v>
      </c>
      <c r="O665" s="142">
        <f>L665-M665</f>
        <v>0</v>
      </c>
      <c r="P665" s="222">
        <f t="shared" si="51"/>
        <v>100</v>
      </c>
      <c r="Q665" s="87">
        <f>ROUND(L665-(L665*10/100),0)</f>
        <v>23</v>
      </c>
      <c r="R665" s="39">
        <f>ROUND(L665+(L665*10/100),0)</f>
        <v>29</v>
      </c>
      <c r="S665" s="256" t="s">
        <v>240</v>
      </c>
    </row>
    <row r="666" spans="1:19" ht="26.25" thickBot="1">
      <c r="A666" s="398"/>
      <c r="B666" s="395"/>
      <c r="C666" s="477"/>
      <c r="D666" s="269"/>
      <c r="E666" s="269"/>
      <c r="F666" s="269"/>
      <c r="G666" s="92" t="s">
        <v>203</v>
      </c>
      <c r="H666" s="92" t="s">
        <v>85</v>
      </c>
      <c r="I666" s="151" t="s">
        <v>85</v>
      </c>
      <c r="J666" s="92" t="s">
        <v>85</v>
      </c>
      <c r="K666" s="92" t="s">
        <v>206</v>
      </c>
      <c r="L666" s="153">
        <v>1248</v>
      </c>
      <c r="M666" s="153">
        <v>1248</v>
      </c>
      <c r="N666" s="93">
        <f>M666/L666*100-100</f>
        <v>0</v>
      </c>
      <c r="O666" s="93">
        <f>L666-M666</f>
        <v>0</v>
      </c>
      <c r="P666" s="225">
        <f t="shared" si="51"/>
        <v>100</v>
      </c>
      <c r="Q666" s="166">
        <f>ROUND(L666-(L666*10/100),0)</f>
        <v>1123</v>
      </c>
      <c r="R666" s="167">
        <f>ROUND(L666+(L666*10/100),0)</f>
        <v>1373</v>
      </c>
      <c r="S666" s="266" t="s">
        <v>240</v>
      </c>
    </row>
    <row r="667" spans="1:19" ht="51">
      <c r="A667" s="391">
        <v>51</v>
      </c>
      <c r="B667" s="394" t="s">
        <v>208</v>
      </c>
      <c r="C667" s="471">
        <v>775</v>
      </c>
      <c r="D667" s="267">
        <v>60217800</v>
      </c>
      <c r="E667" s="267">
        <v>57427218.73</v>
      </c>
      <c r="F667" s="267">
        <v>56637777.65</v>
      </c>
      <c r="G667" s="49" t="s">
        <v>84</v>
      </c>
      <c r="H667" s="49" t="s">
        <v>85</v>
      </c>
      <c r="I667" s="149" t="s">
        <v>205</v>
      </c>
      <c r="J667" s="49" t="s">
        <v>141</v>
      </c>
      <c r="K667" s="49" t="s">
        <v>86</v>
      </c>
      <c r="L667" s="155">
        <v>599</v>
      </c>
      <c r="M667" s="155">
        <v>599</v>
      </c>
      <c r="N667" s="95">
        <f t="shared" si="47"/>
        <v>0</v>
      </c>
      <c r="O667" s="95">
        <f t="shared" si="48"/>
        <v>0</v>
      </c>
      <c r="P667" s="227">
        <f t="shared" si="51"/>
        <v>100</v>
      </c>
      <c r="Q667" s="96">
        <f t="shared" si="49"/>
        <v>539</v>
      </c>
      <c r="R667" s="33">
        <f t="shared" si="50"/>
        <v>659</v>
      </c>
      <c r="S667" s="257" t="s">
        <v>240</v>
      </c>
    </row>
    <row r="668" spans="1:19" ht="38.25">
      <c r="A668" s="392"/>
      <c r="B668" s="390"/>
      <c r="C668" s="476"/>
      <c r="D668" s="268"/>
      <c r="E668" s="268"/>
      <c r="F668" s="268"/>
      <c r="G668" s="89" t="s">
        <v>84</v>
      </c>
      <c r="H668" s="43" t="s">
        <v>139</v>
      </c>
      <c r="I668" s="146" t="s">
        <v>87</v>
      </c>
      <c r="J668" s="89" t="s">
        <v>141</v>
      </c>
      <c r="K668" s="89" t="s">
        <v>86</v>
      </c>
      <c r="L668" s="150">
        <v>10</v>
      </c>
      <c r="M668" s="150">
        <v>10</v>
      </c>
      <c r="N668" s="85"/>
      <c r="O668" s="85">
        <f t="shared" si="48"/>
        <v>0</v>
      </c>
      <c r="P668" s="222">
        <f t="shared" si="51"/>
        <v>100</v>
      </c>
      <c r="Q668" s="87">
        <f t="shared" si="49"/>
        <v>9</v>
      </c>
      <c r="R668" s="39">
        <f t="shared" si="50"/>
        <v>11</v>
      </c>
      <c r="S668" s="256" t="s">
        <v>240</v>
      </c>
    </row>
    <row r="669" spans="1:19" ht="51">
      <c r="A669" s="392"/>
      <c r="B669" s="390"/>
      <c r="C669" s="476"/>
      <c r="D669" s="268"/>
      <c r="E669" s="268"/>
      <c r="F669" s="268"/>
      <c r="G669" s="89" t="s">
        <v>84</v>
      </c>
      <c r="H669" s="43" t="s">
        <v>139</v>
      </c>
      <c r="I669" s="146" t="s">
        <v>87</v>
      </c>
      <c r="J669" s="43" t="s">
        <v>88</v>
      </c>
      <c r="K669" s="89" t="s">
        <v>86</v>
      </c>
      <c r="L669" s="150">
        <v>4</v>
      </c>
      <c r="M669" s="150">
        <v>4</v>
      </c>
      <c r="N669" s="85"/>
      <c r="O669" s="85">
        <f t="shared" si="48"/>
        <v>0</v>
      </c>
      <c r="P669" s="222">
        <f t="shared" si="51"/>
        <v>100</v>
      </c>
      <c r="Q669" s="87">
        <f t="shared" si="49"/>
        <v>4</v>
      </c>
      <c r="R669" s="39">
        <f t="shared" si="50"/>
        <v>4</v>
      </c>
      <c r="S669" s="256" t="s">
        <v>240</v>
      </c>
    </row>
    <row r="670" spans="1:19" ht="38.25">
      <c r="A670" s="392"/>
      <c r="B670" s="390"/>
      <c r="C670" s="476"/>
      <c r="D670" s="268"/>
      <c r="E670" s="268"/>
      <c r="F670" s="268"/>
      <c r="G670" s="89" t="s">
        <v>84</v>
      </c>
      <c r="H670" s="43" t="s">
        <v>85</v>
      </c>
      <c r="I670" s="146" t="s">
        <v>89</v>
      </c>
      <c r="J670" s="89" t="s">
        <v>141</v>
      </c>
      <c r="K670" s="89" t="s">
        <v>86</v>
      </c>
      <c r="L670" s="145">
        <v>3</v>
      </c>
      <c r="M670" s="145">
        <v>3</v>
      </c>
      <c r="N670" s="85"/>
      <c r="O670" s="85">
        <f t="shared" si="48"/>
        <v>0</v>
      </c>
      <c r="P670" s="222">
        <f t="shared" si="51"/>
        <v>100</v>
      </c>
      <c r="Q670" s="87">
        <f t="shared" si="49"/>
        <v>3</v>
      </c>
      <c r="R670" s="39">
        <f t="shared" si="50"/>
        <v>3</v>
      </c>
      <c r="S670" s="256" t="s">
        <v>240</v>
      </c>
    </row>
    <row r="671" spans="1:19" ht="51">
      <c r="A671" s="392"/>
      <c r="B671" s="390"/>
      <c r="C671" s="476"/>
      <c r="D671" s="268"/>
      <c r="E671" s="268"/>
      <c r="F671" s="268"/>
      <c r="G671" s="89" t="s">
        <v>84</v>
      </c>
      <c r="H671" s="43" t="s">
        <v>85</v>
      </c>
      <c r="I671" s="146" t="s">
        <v>89</v>
      </c>
      <c r="J671" s="43" t="s">
        <v>88</v>
      </c>
      <c r="K671" s="89" t="s">
        <v>86</v>
      </c>
      <c r="L671" s="150">
        <v>1</v>
      </c>
      <c r="M671" s="150">
        <v>1</v>
      </c>
      <c r="N671" s="85">
        <f t="shared" si="47"/>
        <v>0</v>
      </c>
      <c r="O671" s="85">
        <f t="shared" si="48"/>
        <v>0</v>
      </c>
      <c r="P671" s="222">
        <f t="shared" si="51"/>
        <v>100</v>
      </c>
      <c r="Q671" s="87">
        <f t="shared" si="49"/>
        <v>1</v>
      </c>
      <c r="R671" s="39">
        <f t="shared" si="50"/>
        <v>1</v>
      </c>
      <c r="S671" s="256" t="s">
        <v>240</v>
      </c>
    </row>
    <row r="672" spans="1:19" ht="38.25">
      <c r="A672" s="392"/>
      <c r="B672" s="390"/>
      <c r="C672" s="476"/>
      <c r="D672" s="268"/>
      <c r="E672" s="268"/>
      <c r="F672" s="268"/>
      <c r="G672" s="89" t="s">
        <v>84</v>
      </c>
      <c r="H672" s="43" t="s">
        <v>139</v>
      </c>
      <c r="I672" s="146" t="s">
        <v>89</v>
      </c>
      <c r="J672" s="89" t="s">
        <v>141</v>
      </c>
      <c r="K672" s="89" t="s">
        <v>86</v>
      </c>
      <c r="L672" s="150">
        <v>3</v>
      </c>
      <c r="M672" s="150">
        <v>3</v>
      </c>
      <c r="N672" s="85">
        <f t="shared" si="47"/>
        <v>0</v>
      </c>
      <c r="O672" s="85">
        <f t="shared" si="48"/>
        <v>0</v>
      </c>
      <c r="P672" s="222">
        <f t="shared" si="51"/>
        <v>100</v>
      </c>
      <c r="Q672" s="87">
        <f t="shared" si="49"/>
        <v>3</v>
      </c>
      <c r="R672" s="39">
        <f t="shared" si="50"/>
        <v>3</v>
      </c>
      <c r="S672" s="256" t="s">
        <v>240</v>
      </c>
    </row>
    <row r="673" spans="1:19" ht="51">
      <c r="A673" s="392"/>
      <c r="B673" s="390"/>
      <c r="C673" s="476"/>
      <c r="D673" s="268"/>
      <c r="E673" s="268"/>
      <c r="F673" s="268"/>
      <c r="G673" s="43" t="s">
        <v>90</v>
      </c>
      <c r="H673" s="43" t="s">
        <v>85</v>
      </c>
      <c r="I673" s="146" t="s">
        <v>205</v>
      </c>
      <c r="J673" s="43" t="s">
        <v>141</v>
      </c>
      <c r="K673" s="89" t="s">
        <v>86</v>
      </c>
      <c r="L673" s="145">
        <v>588</v>
      </c>
      <c r="M673" s="145">
        <v>588</v>
      </c>
      <c r="N673" s="85">
        <f aca="true" t="shared" si="52" ref="N673:N713">M673/L673*100-100</f>
        <v>0</v>
      </c>
      <c r="O673" s="85">
        <f t="shared" si="48"/>
        <v>0</v>
      </c>
      <c r="P673" s="222">
        <f t="shared" si="51"/>
        <v>100</v>
      </c>
      <c r="Q673" s="87">
        <f t="shared" si="49"/>
        <v>529</v>
      </c>
      <c r="R673" s="39">
        <f t="shared" si="50"/>
        <v>647</v>
      </c>
      <c r="S673" s="256" t="s">
        <v>240</v>
      </c>
    </row>
    <row r="674" spans="1:19" ht="51">
      <c r="A674" s="392"/>
      <c r="B674" s="390"/>
      <c r="C674" s="476"/>
      <c r="D674" s="268"/>
      <c r="E674" s="268"/>
      <c r="F674" s="268"/>
      <c r="G674" s="43" t="s">
        <v>90</v>
      </c>
      <c r="H674" s="43" t="s">
        <v>85</v>
      </c>
      <c r="I674" s="146" t="s">
        <v>204</v>
      </c>
      <c r="J674" s="43" t="s">
        <v>88</v>
      </c>
      <c r="K674" s="89" t="s">
        <v>86</v>
      </c>
      <c r="L674" s="150">
        <v>1</v>
      </c>
      <c r="M674" s="150">
        <v>1</v>
      </c>
      <c r="N674" s="85">
        <f t="shared" si="52"/>
        <v>0</v>
      </c>
      <c r="O674" s="85">
        <f t="shared" si="48"/>
        <v>0</v>
      </c>
      <c r="P674" s="222">
        <f t="shared" si="51"/>
        <v>100</v>
      </c>
      <c r="Q674" s="87">
        <f t="shared" si="49"/>
        <v>1</v>
      </c>
      <c r="R674" s="39">
        <f t="shared" si="50"/>
        <v>1</v>
      </c>
      <c r="S674" s="256" t="s">
        <v>240</v>
      </c>
    </row>
    <row r="675" spans="1:19" ht="38.25">
      <c r="A675" s="392"/>
      <c r="B675" s="390"/>
      <c r="C675" s="476"/>
      <c r="D675" s="268"/>
      <c r="E675" s="268"/>
      <c r="F675" s="268"/>
      <c r="G675" s="43" t="s">
        <v>90</v>
      </c>
      <c r="H675" s="43" t="s">
        <v>139</v>
      </c>
      <c r="I675" s="146" t="s">
        <v>89</v>
      </c>
      <c r="J675" s="43" t="s">
        <v>141</v>
      </c>
      <c r="K675" s="89" t="s">
        <v>86</v>
      </c>
      <c r="L675" s="150">
        <v>5</v>
      </c>
      <c r="M675" s="150">
        <v>5</v>
      </c>
      <c r="N675" s="85">
        <f t="shared" si="52"/>
        <v>0</v>
      </c>
      <c r="O675" s="85">
        <f t="shared" si="48"/>
        <v>0</v>
      </c>
      <c r="P675" s="222">
        <f t="shared" si="51"/>
        <v>100</v>
      </c>
      <c r="Q675" s="87">
        <f t="shared" si="49"/>
        <v>5</v>
      </c>
      <c r="R675" s="39">
        <f t="shared" si="50"/>
        <v>6</v>
      </c>
      <c r="S675" s="256" t="s">
        <v>240</v>
      </c>
    </row>
    <row r="676" spans="1:19" ht="12.75" customHeight="1">
      <c r="A676" s="392"/>
      <c r="B676" s="390"/>
      <c r="C676" s="476"/>
      <c r="D676" s="268"/>
      <c r="E676" s="268"/>
      <c r="F676" s="268"/>
      <c r="G676" s="43"/>
      <c r="H676" s="43" t="s">
        <v>85</v>
      </c>
      <c r="I676" s="146" t="s">
        <v>89</v>
      </c>
      <c r="J676" s="43" t="s">
        <v>141</v>
      </c>
      <c r="K676" s="89" t="s">
        <v>86</v>
      </c>
      <c r="L676" s="150">
        <v>6</v>
      </c>
      <c r="M676" s="150">
        <v>6</v>
      </c>
      <c r="N676" s="85">
        <f>M676/L676*100-100</f>
        <v>0</v>
      </c>
      <c r="O676" s="85">
        <f>L676-M676</f>
        <v>0</v>
      </c>
      <c r="P676" s="222">
        <f t="shared" si="51"/>
        <v>100</v>
      </c>
      <c r="Q676" s="87">
        <f>ROUND(L676-(L676*10/100),0)</f>
        <v>5</v>
      </c>
      <c r="R676" s="39">
        <f>ROUND(L676+(L676*10/100),0)</f>
        <v>7</v>
      </c>
      <c r="S676" s="256" t="s">
        <v>240</v>
      </c>
    </row>
    <row r="677" spans="1:19" ht="51">
      <c r="A677" s="392"/>
      <c r="B677" s="390"/>
      <c r="C677" s="476"/>
      <c r="D677" s="268"/>
      <c r="E677" s="268"/>
      <c r="F677" s="268"/>
      <c r="G677" s="43" t="s">
        <v>90</v>
      </c>
      <c r="H677" s="43" t="s">
        <v>85</v>
      </c>
      <c r="I677" s="146" t="s">
        <v>89</v>
      </c>
      <c r="J677" s="43" t="s">
        <v>88</v>
      </c>
      <c r="K677" s="89" t="s">
        <v>86</v>
      </c>
      <c r="L677" s="150">
        <v>2</v>
      </c>
      <c r="M677" s="150">
        <v>2</v>
      </c>
      <c r="N677" s="85">
        <f t="shared" si="52"/>
        <v>0</v>
      </c>
      <c r="O677" s="85">
        <f t="shared" si="48"/>
        <v>0</v>
      </c>
      <c r="P677" s="222">
        <f t="shared" si="51"/>
        <v>100</v>
      </c>
      <c r="Q677" s="87">
        <f t="shared" si="49"/>
        <v>2</v>
      </c>
      <c r="R677" s="39">
        <f t="shared" si="50"/>
        <v>2</v>
      </c>
      <c r="S677" s="256" t="s">
        <v>240</v>
      </c>
    </row>
    <row r="678" spans="1:19" ht="51">
      <c r="A678" s="392"/>
      <c r="B678" s="390"/>
      <c r="C678" s="476"/>
      <c r="D678" s="268"/>
      <c r="E678" s="268"/>
      <c r="F678" s="268"/>
      <c r="G678" s="43" t="s">
        <v>90</v>
      </c>
      <c r="H678" s="43" t="s">
        <v>139</v>
      </c>
      <c r="I678" s="146" t="s">
        <v>89</v>
      </c>
      <c r="J678" s="43" t="s">
        <v>88</v>
      </c>
      <c r="K678" s="89" t="s">
        <v>86</v>
      </c>
      <c r="L678" s="150">
        <v>2</v>
      </c>
      <c r="M678" s="150">
        <v>2</v>
      </c>
      <c r="N678" s="85">
        <f t="shared" si="52"/>
        <v>0</v>
      </c>
      <c r="O678" s="85">
        <f t="shared" si="48"/>
        <v>0</v>
      </c>
      <c r="P678" s="222">
        <f t="shared" si="51"/>
        <v>100</v>
      </c>
      <c r="Q678" s="87">
        <f t="shared" si="49"/>
        <v>2</v>
      </c>
      <c r="R678" s="39">
        <f t="shared" si="50"/>
        <v>2</v>
      </c>
      <c r="S678" s="256" t="s">
        <v>240</v>
      </c>
    </row>
    <row r="679" spans="1:19" ht="63.75">
      <c r="A679" s="392"/>
      <c r="B679" s="390"/>
      <c r="C679" s="476"/>
      <c r="D679" s="268"/>
      <c r="E679" s="268"/>
      <c r="F679" s="268"/>
      <c r="G679" s="43" t="s">
        <v>91</v>
      </c>
      <c r="H679" s="43" t="s">
        <v>92</v>
      </c>
      <c r="I679" s="146" t="s">
        <v>205</v>
      </c>
      <c r="J679" s="43" t="s">
        <v>141</v>
      </c>
      <c r="K679" s="89" t="s">
        <v>86</v>
      </c>
      <c r="L679" s="150">
        <v>52</v>
      </c>
      <c r="M679" s="150">
        <v>52</v>
      </c>
      <c r="N679" s="85">
        <f t="shared" si="52"/>
        <v>0</v>
      </c>
      <c r="O679" s="85">
        <f t="shared" si="48"/>
        <v>0</v>
      </c>
      <c r="P679" s="222">
        <f t="shared" si="51"/>
        <v>100</v>
      </c>
      <c r="Q679" s="87">
        <f t="shared" si="49"/>
        <v>47</v>
      </c>
      <c r="R679" s="39">
        <f t="shared" si="50"/>
        <v>57</v>
      </c>
      <c r="S679" s="256" t="s">
        <v>240</v>
      </c>
    </row>
    <row r="680" spans="1:19" ht="26.25" thickBot="1">
      <c r="A680" s="393"/>
      <c r="B680" s="395"/>
      <c r="C680" s="477"/>
      <c r="D680" s="269"/>
      <c r="E680" s="269"/>
      <c r="F680" s="269"/>
      <c r="G680" s="76" t="s">
        <v>203</v>
      </c>
      <c r="H680" s="92" t="s">
        <v>85</v>
      </c>
      <c r="I680" s="151" t="s">
        <v>85</v>
      </c>
      <c r="J680" s="92" t="s">
        <v>85</v>
      </c>
      <c r="K680" s="92" t="s">
        <v>206</v>
      </c>
      <c r="L680" s="168">
        <v>25272</v>
      </c>
      <c r="M680" s="168">
        <v>25272</v>
      </c>
      <c r="N680" s="93">
        <f t="shared" si="52"/>
        <v>0</v>
      </c>
      <c r="O680" s="93">
        <f t="shared" si="48"/>
        <v>0</v>
      </c>
      <c r="P680" s="225">
        <f t="shared" si="51"/>
        <v>100</v>
      </c>
      <c r="Q680" s="94">
        <f t="shared" si="49"/>
        <v>22745</v>
      </c>
      <c r="R680" s="73">
        <f t="shared" si="50"/>
        <v>27799</v>
      </c>
      <c r="S680" s="259" t="s">
        <v>240</v>
      </c>
    </row>
    <row r="681" spans="1:19" ht="51">
      <c r="A681" s="399">
        <v>52</v>
      </c>
      <c r="B681" s="394" t="s">
        <v>149</v>
      </c>
      <c r="C681" s="471">
        <v>775</v>
      </c>
      <c r="D681" s="267">
        <v>33658500</v>
      </c>
      <c r="E681" s="267">
        <v>35952410.15</v>
      </c>
      <c r="F681" s="267">
        <v>35665452.62</v>
      </c>
      <c r="G681" s="49" t="s">
        <v>84</v>
      </c>
      <c r="H681" s="49" t="s">
        <v>85</v>
      </c>
      <c r="I681" s="149" t="s">
        <v>205</v>
      </c>
      <c r="J681" s="49" t="s">
        <v>141</v>
      </c>
      <c r="K681" s="49" t="s">
        <v>86</v>
      </c>
      <c r="L681" s="162">
        <v>337</v>
      </c>
      <c r="M681" s="162">
        <v>337</v>
      </c>
      <c r="N681" s="95">
        <f t="shared" si="52"/>
        <v>0</v>
      </c>
      <c r="O681" s="95">
        <f t="shared" si="48"/>
        <v>0</v>
      </c>
      <c r="P681" s="227">
        <f t="shared" si="51"/>
        <v>100</v>
      </c>
      <c r="Q681" s="96">
        <f t="shared" si="49"/>
        <v>303</v>
      </c>
      <c r="R681" s="33">
        <f t="shared" si="50"/>
        <v>371</v>
      </c>
      <c r="S681" s="257" t="s">
        <v>240</v>
      </c>
    </row>
    <row r="682" spans="1:19" ht="38.25">
      <c r="A682" s="400"/>
      <c r="B682" s="390"/>
      <c r="C682" s="476"/>
      <c r="D682" s="268"/>
      <c r="E682" s="268"/>
      <c r="F682" s="268"/>
      <c r="G682" s="89" t="s">
        <v>84</v>
      </c>
      <c r="H682" s="43" t="s">
        <v>139</v>
      </c>
      <c r="I682" s="146" t="s">
        <v>87</v>
      </c>
      <c r="J682" s="43" t="s">
        <v>141</v>
      </c>
      <c r="K682" s="89" t="s">
        <v>86</v>
      </c>
      <c r="L682" s="150">
        <v>6</v>
      </c>
      <c r="M682" s="150">
        <v>6</v>
      </c>
      <c r="N682" s="85">
        <f t="shared" si="52"/>
        <v>0</v>
      </c>
      <c r="O682" s="85">
        <f t="shared" si="48"/>
        <v>0</v>
      </c>
      <c r="P682" s="222">
        <f t="shared" si="51"/>
        <v>100</v>
      </c>
      <c r="Q682" s="87">
        <f t="shared" si="49"/>
        <v>5</v>
      </c>
      <c r="R682" s="39">
        <f t="shared" si="50"/>
        <v>7</v>
      </c>
      <c r="S682" s="256" t="s">
        <v>240</v>
      </c>
    </row>
    <row r="683" spans="1:19" ht="51">
      <c r="A683" s="400"/>
      <c r="B683" s="390"/>
      <c r="C683" s="476"/>
      <c r="D683" s="268"/>
      <c r="E683" s="268"/>
      <c r="F683" s="268"/>
      <c r="G683" s="89" t="s">
        <v>84</v>
      </c>
      <c r="H683" s="43" t="s">
        <v>139</v>
      </c>
      <c r="I683" s="146" t="s">
        <v>87</v>
      </c>
      <c r="J683" s="43" t="s">
        <v>88</v>
      </c>
      <c r="K683" s="89" t="s">
        <v>86</v>
      </c>
      <c r="L683" s="150">
        <v>1</v>
      </c>
      <c r="M683" s="150">
        <v>1</v>
      </c>
      <c r="N683" s="85">
        <f t="shared" si="52"/>
        <v>0</v>
      </c>
      <c r="O683" s="85">
        <f aca="true" t="shared" si="53" ref="O683:O748">L683-M683</f>
        <v>0</v>
      </c>
      <c r="P683" s="222">
        <f t="shared" si="51"/>
        <v>100</v>
      </c>
      <c r="Q683" s="87">
        <f t="shared" si="49"/>
        <v>1</v>
      </c>
      <c r="R683" s="39">
        <f t="shared" si="50"/>
        <v>1</v>
      </c>
      <c r="S683" s="256" t="s">
        <v>240</v>
      </c>
    </row>
    <row r="684" spans="1:19" ht="38.25">
      <c r="A684" s="400"/>
      <c r="B684" s="390"/>
      <c r="C684" s="476"/>
      <c r="D684" s="268"/>
      <c r="E684" s="268"/>
      <c r="F684" s="268"/>
      <c r="G684" s="89" t="s">
        <v>84</v>
      </c>
      <c r="H684" s="43" t="s">
        <v>139</v>
      </c>
      <c r="I684" s="146" t="s">
        <v>89</v>
      </c>
      <c r="J684" s="43" t="s">
        <v>141</v>
      </c>
      <c r="K684" s="89" t="s">
        <v>86</v>
      </c>
      <c r="L684" s="150">
        <v>1</v>
      </c>
      <c r="M684" s="150">
        <v>1</v>
      </c>
      <c r="N684" s="85">
        <f t="shared" si="52"/>
        <v>0</v>
      </c>
      <c r="O684" s="85">
        <f t="shared" si="53"/>
        <v>0</v>
      </c>
      <c r="P684" s="222">
        <f t="shared" si="51"/>
        <v>100</v>
      </c>
      <c r="Q684" s="87">
        <f aca="true" t="shared" si="54" ref="Q684:Q749">ROUND(L684-(L684*10/100),0)</f>
        <v>1</v>
      </c>
      <c r="R684" s="39">
        <f aca="true" t="shared" si="55" ref="R684:R749">ROUND(L684+(L684*10/100),0)</f>
        <v>1</v>
      </c>
      <c r="S684" s="256" t="s">
        <v>240</v>
      </c>
    </row>
    <row r="685" spans="1:19" ht="51">
      <c r="A685" s="400"/>
      <c r="B685" s="390"/>
      <c r="C685" s="476"/>
      <c r="D685" s="268"/>
      <c r="E685" s="268"/>
      <c r="F685" s="268"/>
      <c r="G685" s="89" t="s">
        <v>84</v>
      </c>
      <c r="H685" s="43" t="s">
        <v>139</v>
      </c>
      <c r="I685" s="146" t="s">
        <v>89</v>
      </c>
      <c r="J685" s="43" t="s">
        <v>88</v>
      </c>
      <c r="K685" s="89" t="s">
        <v>86</v>
      </c>
      <c r="L685" s="150">
        <v>2</v>
      </c>
      <c r="M685" s="150">
        <v>2</v>
      </c>
      <c r="N685" s="85"/>
      <c r="O685" s="85">
        <f t="shared" si="53"/>
        <v>0</v>
      </c>
      <c r="P685" s="222">
        <f t="shared" si="51"/>
        <v>100</v>
      </c>
      <c r="Q685" s="87">
        <f t="shared" si="54"/>
        <v>2</v>
      </c>
      <c r="R685" s="39">
        <f t="shared" si="55"/>
        <v>2</v>
      </c>
      <c r="S685" s="256" t="s">
        <v>240</v>
      </c>
    </row>
    <row r="686" spans="1:19" ht="51">
      <c r="A686" s="400"/>
      <c r="B686" s="390"/>
      <c r="C686" s="476"/>
      <c r="D686" s="268"/>
      <c r="E686" s="268"/>
      <c r="F686" s="268"/>
      <c r="G686" s="89" t="s">
        <v>84</v>
      </c>
      <c r="H686" s="43" t="s">
        <v>85</v>
      </c>
      <c r="I686" s="43" t="s">
        <v>209</v>
      </c>
      <c r="J686" s="43" t="s">
        <v>88</v>
      </c>
      <c r="K686" s="89" t="s">
        <v>86</v>
      </c>
      <c r="L686" s="150">
        <v>1</v>
      </c>
      <c r="M686" s="150">
        <v>1</v>
      </c>
      <c r="N686" s="85">
        <f t="shared" si="52"/>
        <v>0</v>
      </c>
      <c r="O686" s="85">
        <f t="shared" si="53"/>
        <v>0</v>
      </c>
      <c r="P686" s="222">
        <f t="shared" si="51"/>
        <v>100</v>
      </c>
      <c r="Q686" s="87">
        <f t="shared" si="54"/>
        <v>1</v>
      </c>
      <c r="R686" s="39">
        <f t="shared" si="55"/>
        <v>1</v>
      </c>
      <c r="S686" s="256" t="s">
        <v>240</v>
      </c>
    </row>
    <row r="687" spans="1:19" ht="51">
      <c r="A687" s="400"/>
      <c r="B687" s="390"/>
      <c r="C687" s="476"/>
      <c r="D687" s="268"/>
      <c r="E687" s="268"/>
      <c r="F687" s="268"/>
      <c r="G687" s="43" t="s">
        <v>210</v>
      </c>
      <c r="H687" s="43" t="s">
        <v>85</v>
      </c>
      <c r="I687" s="88" t="s">
        <v>204</v>
      </c>
      <c r="J687" s="43" t="s">
        <v>141</v>
      </c>
      <c r="K687" s="89" t="s">
        <v>86</v>
      </c>
      <c r="L687" s="150">
        <v>347</v>
      </c>
      <c r="M687" s="150">
        <v>347</v>
      </c>
      <c r="N687" s="85">
        <f t="shared" si="52"/>
        <v>0</v>
      </c>
      <c r="O687" s="85">
        <f t="shared" si="53"/>
        <v>0</v>
      </c>
      <c r="P687" s="222">
        <f t="shared" si="51"/>
        <v>100</v>
      </c>
      <c r="Q687" s="87">
        <f t="shared" si="54"/>
        <v>312</v>
      </c>
      <c r="R687" s="39">
        <f t="shared" si="55"/>
        <v>382</v>
      </c>
      <c r="S687" s="256" t="s">
        <v>240</v>
      </c>
    </row>
    <row r="688" spans="1:19" ht="38.25">
      <c r="A688" s="400"/>
      <c r="B688" s="390"/>
      <c r="C688" s="476"/>
      <c r="D688" s="268"/>
      <c r="E688" s="268"/>
      <c r="F688" s="268"/>
      <c r="G688" s="43" t="s">
        <v>210</v>
      </c>
      <c r="H688" s="43" t="s">
        <v>139</v>
      </c>
      <c r="I688" s="146" t="s">
        <v>87</v>
      </c>
      <c r="J688" s="43" t="s">
        <v>141</v>
      </c>
      <c r="K688" s="89" t="s">
        <v>86</v>
      </c>
      <c r="L688" s="150">
        <v>1</v>
      </c>
      <c r="M688" s="150">
        <v>1</v>
      </c>
      <c r="N688" s="85">
        <f t="shared" si="52"/>
        <v>0</v>
      </c>
      <c r="O688" s="85">
        <f t="shared" si="53"/>
        <v>0</v>
      </c>
      <c r="P688" s="222">
        <f t="shared" si="51"/>
        <v>100</v>
      </c>
      <c r="Q688" s="87">
        <f t="shared" si="54"/>
        <v>1</v>
      </c>
      <c r="R688" s="39">
        <f t="shared" si="55"/>
        <v>1</v>
      </c>
      <c r="S688" s="256" t="s">
        <v>240</v>
      </c>
    </row>
    <row r="689" spans="1:19" ht="38.25">
      <c r="A689" s="400"/>
      <c r="B689" s="390"/>
      <c r="C689" s="476"/>
      <c r="D689" s="268"/>
      <c r="E689" s="268"/>
      <c r="F689" s="268"/>
      <c r="G689" s="43" t="s">
        <v>210</v>
      </c>
      <c r="H689" s="43" t="s">
        <v>85</v>
      </c>
      <c r="I689" s="146" t="s">
        <v>89</v>
      </c>
      <c r="J689" s="43" t="s">
        <v>141</v>
      </c>
      <c r="K689" s="89" t="s">
        <v>86</v>
      </c>
      <c r="L689" s="150">
        <v>3</v>
      </c>
      <c r="M689" s="150">
        <v>3</v>
      </c>
      <c r="N689" s="85">
        <f t="shared" si="52"/>
        <v>0</v>
      </c>
      <c r="O689" s="85">
        <f t="shared" si="53"/>
        <v>0</v>
      </c>
      <c r="P689" s="222">
        <f t="shared" si="51"/>
        <v>100</v>
      </c>
      <c r="Q689" s="87">
        <f t="shared" si="54"/>
        <v>3</v>
      </c>
      <c r="R689" s="39">
        <f t="shared" si="55"/>
        <v>3</v>
      </c>
      <c r="S689" s="256" t="s">
        <v>240</v>
      </c>
    </row>
    <row r="690" spans="1:19" ht="51">
      <c r="A690" s="400"/>
      <c r="B690" s="390"/>
      <c r="C690" s="476"/>
      <c r="D690" s="268"/>
      <c r="E690" s="268"/>
      <c r="F690" s="268"/>
      <c r="G690" s="43" t="s">
        <v>210</v>
      </c>
      <c r="H690" s="43" t="s">
        <v>85</v>
      </c>
      <c r="I690" s="146" t="s">
        <v>89</v>
      </c>
      <c r="J690" s="43" t="s">
        <v>88</v>
      </c>
      <c r="K690" s="89" t="s">
        <v>86</v>
      </c>
      <c r="L690" s="150">
        <v>1</v>
      </c>
      <c r="M690" s="150">
        <v>1</v>
      </c>
      <c r="N690" s="85">
        <f t="shared" si="52"/>
        <v>0</v>
      </c>
      <c r="O690" s="85">
        <f t="shared" si="53"/>
        <v>0</v>
      </c>
      <c r="P690" s="222">
        <f t="shared" si="51"/>
        <v>100</v>
      </c>
      <c r="Q690" s="87">
        <f t="shared" si="54"/>
        <v>1</v>
      </c>
      <c r="R690" s="39">
        <f t="shared" si="55"/>
        <v>1</v>
      </c>
      <c r="S690" s="256" t="s">
        <v>240</v>
      </c>
    </row>
    <row r="691" spans="1:19" ht="38.25">
      <c r="A691" s="400"/>
      <c r="B691" s="390"/>
      <c r="C691" s="476"/>
      <c r="D691" s="268"/>
      <c r="E691" s="268"/>
      <c r="F691" s="268"/>
      <c r="G691" s="43" t="s">
        <v>210</v>
      </c>
      <c r="H691" s="43" t="s">
        <v>139</v>
      </c>
      <c r="I691" s="146" t="s">
        <v>89</v>
      </c>
      <c r="J691" s="43" t="s">
        <v>141</v>
      </c>
      <c r="K691" s="89" t="s">
        <v>86</v>
      </c>
      <c r="L691" s="150">
        <v>1</v>
      </c>
      <c r="M691" s="150">
        <v>1</v>
      </c>
      <c r="N691" s="85">
        <f t="shared" si="52"/>
        <v>0</v>
      </c>
      <c r="O691" s="85">
        <f t="shared" si="53"/>
        <v>0</v>
      </c>
      <c r="P691" s="222">
        <f t="shared" si="51"/>
        <v>100</v>
      </c>
      <c r="Q691" s="87">
        <f t="shared" si="54"/>
        <v>1</v>
      </c>
      <c r="R691" s="39">
        <f t="shared" si="55"/>
        <v>1</v>
      </c>
      <c r="S691" s="256" t="s">
        <v>240</v>
      </c>
    </row>
    <row r="692" spans="1:19" ht="63.75">
      <c r="A692" s="400"/>
      <c r="B692" s="390"/>
      <c r="C692" s="476"/>
      <c r="D692" s="268"/>
      <c r="E692" s="268"/>
      <c r="F692" s="268"/>
      <c r="G692" s="43" t="s">
        <v>91</v>
      </c>
      <c r="H692" s="43" t="s">
        <v>92</v>
      </c>
      <c r="I692" s="146" t="s">
        <v>205</v>
      </c>
      <c r="J692" s="43" t="s">
        <v>141</v>
      </c>
      <c r="K692" s="89" t="s">
        <v>86</v>
      </c>
      <c r="L692" s="150">
        <v>41</v>
      </c>
      <c r="M692" s="150">
        <v>41</v>
      </c>
      <c r="N692" s="85">
        <f t="shared" si="52"/>
        <v>0</v>
      </c>
      <c r="O692" s="85">
        <f t="shared" si="53"/>
        <v>0</v>
      </c>
      <c r="P692" s="222">
        <f t="shared" si="51"/>
        <v>100</v>
      </c>
      <c r="Q692" s="87">
        <f t="shared" si="54"/>
        <v>37</v>
      </c>
      <c r="R692" s="39">
        <f t="shared" si="55"/>
        <v>45</v>
      </c>
      <c r="S692" s="256" t="s">
        <v>240</v>
      </c>
    </row>
    <row r="693" spans="1:19" ht="38.25">
      <c r="A693" s="401"/>
      <c r="B693" s="390"/>
      <c r="C693" s="476"/>
      <c r="D693" s="268"/>
      <c r="E693" s="268"/>
      <c r="F693" s="268"/>
      <c r="G693" s="43" t="s">
        <v>91</v>
      </c>
      <c r="H693" s="43" t="s">
        <v>85</v>
      </c>
      <c r="I693" s="146" t="s">
        <v>89</v>
      </c>
      <c r="J693" s="43" t="s">
        <v>141</v>
      </c>
      <c r="K693" s="89" t="s">
        <v>86</v>
      </c>
      <c r="L693" s="150">
        <v>1</v>
      </c>
      <c r="M693" s="150">
        <v>1</v>
      </c>
      <c r="N693" s="85">
        <f t="shared" si="52"/>
        <v>0</v>
      </c>
      <c r="O693" s="85">
        <f t="shared" si="53"/>
        <v>0</v>
      </c>
      <c r="P693" s="222">
        <f t="shared" si="51"/>
        <v>100</v>
      </c>
      <c r="Q693" s="87">
        <f t="shared" si="54"/>
        <v>1</v>
      </c>
      <c r="R693" s="39">
        <f t="shared" si="55"/>
        <v>1</v>
      </c>
      <c r="S693" s="256" t="s">
        <v>240</v>
      </c>
    </row>
    <row r="694" spans="1:19" ht="26.25" thickBot="1">
      <c r="A694" s="402"/>
      <c r="B694" s="395"/>
      <c r="C694" s="477"/>
      <c r="D694" s="269"/>
      <c r="E694" s="269"/>
      <c r="F694" s="269"/>
      <c r="G694" s="76" t="s">
        <v>203</v>
      </c>
      <c r="H694" s="92" t="s">
        <v>85</v>
      </c>
      <c r="I694" s="151" t="s">
        <v>85</v>
      </c>
      <c r="J694" s="92" t="s">
        <v>85</v>
      </c>
      <c r="K694" s="92" t="s">
        <v>206</v>
      </c>
      <c r="L694" s="163">
        <v>6330</v>
      </c>
      <c r="M694" s="163">
        <v>6330</v>
      </c>
      <c r="N694" s="93">
        <f t="shared" si="52"/>
        <v>0</v>
      </c>
      <c r="O694" s="93">
        <f t="shared" si="53"/>
        <v>0</v>
      </c>
      <c r="P694" s="225">
        <f t="shared" si="51"/>
        <v>100</v>
      </c>
      <c r="Q694" s="94">
        <f t="shared" si="54"/>
        <v>5697</v>
      </c>
      <c r="R694" s="73">
        <f t="shared" si="55"/>
        <v>6963</v>
      </c>
      <c r="S694" s="259" t="s">
        <v>240</v>
      </c>
    </row>
    <row r="695" spans="1:19" ht="51">
      <c r="A695" s="391">
        <v>53</v>
      </c>
      <c r="B695" s="394" t="s">
        <v>150</v>
      </c>
      <c r="C695" s="471">
        <v>775</v>
      </c>
      <c r="D695" s="267">
        <v>47247900</v>
      </c>
      <c r="E695" s="267">
        <v>49019580.32</v>
      </c>
      <c r="F695" s="267">
        <v>48693183.28</v>
      </c>
      <c r="G695" s="49" t="s">
        <v>84</v>
      </c>
      <c r="H695" s="49" t="s">
        <v>85</v>
      </c>
      <c r="I695" s="149" t="s">
        <v>204</v>
      </c>
      <c r="J695" s="49" t="s">
        <v>141</v>
      </c>
      <c r="K695" s="49" t="s">
        <v>86</v>
      </c>
      <c r="L695" s="162">
        <v>435</v>
      </c>
      <c r="M695" s="162">
        <v>435</v>
      </c>
      <c r="N695" s="95">
        <f t="shared" si="52"/>
        <v>0</v>
      </c>
      <c r="O695" s="95">
        <f t="shared" si="53"/>
        <v>0</v>
      </c>
      <c r="P695" s="227">
        <f t="shared" si="51"/>
        <v>100</v>
      </c>
      <c r="Q695" s="96">
        <f t="shared" si="54"/>
        <v>392</v>
      </c>
      <c r="R695" s="33">
        <f t="shared" si="55"/>
        <v>479</v>
      </c>
      <c r="S695" s="257" t="s">
        <v>240</v>
      </c>
    </row>
    <row r="696" spans="1:19" ht="51">
      <c r="A696" s="392"/>
      <c r="B696" s="390"/>
      <c r="C696" s="476"/>
      <c r="D696" s="268"/>
      <c r="E696" s="268"/>
      <c r="F696" s="268"/>
      <c r="G696" s="89" t="s">
        <v>84</v>
      </c>
      <c r="H696" s="89" t="s">
        <v>85</v>
      </c>
      <c r="I696" s="88" t="s">
        <v>204</v>
      </c>
      <c r="J696" s="89" t="s">
        <v>88</v>
      </c>
      <c r="K696" s="89" t="s">
        <v>86</v>
      </c>
      <c r="L696" s="159">
        <v>2</v>
      </c>
      <c r="M696" s="159">
        <v>2</v>
      </c>
      <c r="N696" s="85">
        <f t="shared" si="52"/>
        <v>0</v>
      </c>
      <c r="O696" s="85">
        <f t="shared" si="53"/>
        <v>0</v>
      </c>
      <c r="P696" s="222">
        <f t="shared" si="51"/>
        <v>100</v>
      </c>
      <c r="Q696" s="87">
        <f t="shared" si="54"/>
        <v>2</v>
      </c>
      <c r="R696" s="39">
        <f t="shared" si="55"/>
        <v>2</v>
      </c>
      <c r="S696" s="256" t="s">
        <v>240</v>
      </c>
    </row>
    <row r="697" spans="1:19" ht="51">
      <c r="A697" s="392"/>
      <c r="B697" s="390"/>
      <c r="C697" s="476"/>
      <c r="D697" s="268"/>
      <c r="E697" s="268"/>
      <c r="F697" s="268"/>
      <c r="G697" s="89" t="s">
        <v>84</v>
      </c>
      <c r="H697" s="43" t="s">
        <v>139</v>
      </c>
      <c r="I697" s="146" t="s">
        <v>87</v>
      </c>
      <c r="J697" s="89" t="s">
        <v>88</v>
      </c>
      <c r="K697" s="89" t="s">
        <v>86</v>
      </c>
      <c r="L697" s="150">
        <v>1</v>
      </c>
      <c r="M697" s="150">
        <v>1</v>
      </c>
      <c r="N697" s="85">
        <f t="shared" si="52"/>
        <v>0</v>
      </c>
      <c r="O697" s="85">
        <f t="shared" si="53"/>
        <v>0</v>
      </c>
      <c r="P697" s="222">
        <f t="shared" si="51"/>
        <v>100</v>
      </c>
      <c r="Q697" s="87">
        <f t="shared" si="54"/>
        <v>1</v>
      </c>
      <c r="R697" s="39">
        <f t="shared" si="55"/>
        <v>1</v>
      </c>
      <c r="S697" s="256" t="s">
        <v>240</v>
      </c>
    </row>
    <row r="698" spans="1:19" ht="38.25">
      <c r="A698" s="392"/>
      <c r="B698" s="390"/>
      <c r="C698" s="476"/>
      <c r="D698" s="268"/>
      <c r="E698" s="268"/>
      <c r="F698" s="268"/>
      <c r="G698" s="89" t="s">
        <v>84</v>
      </c>
      <c r="H698" s="43" t="s">
        <v>139</v>
      </c>
      <c r="I698" s="146" t="s">
        <v>87</v>
      </c>
      <c r="J698" s="43" t="s">
        <v>141</v>
      </c>
      <c r="K698" s="89" t="s">
        <v>86</v>
      </c>
      <c r="L698" s="150">
        <v>15</v>
      </c>
      <c r="M698" s="150">
        <v>15</v>
      </c>
      <c r="N698" s="85">
        <f t="shared" si="52"/>
        <v>0</v>
      </c>
      <c r="O698" s="85">
        <f t="shared" si="53"/>
        <v>0</v>
      </c>
      <c r="P698" s="222">
        <f t="shared" si="51"/>
        <v>100</v>
      </c>
      <c r="Q698" s="87">
        <f t="shared" si="54"/>
        <v>14</v>
      </c>
      <c r="R698" s="39">
        <f t="shared" si="55"/>
        <v>17</v>
      </c>
      <c r="S698" s="256" t="s">
        <v>240</v>
      </c>
    </row>
    <row r="699" spans="1:19" ht="51">
      <c r="A699" s="392"/>
      <c r="B699" s="390"/>
      <c r="C699" s="476"/>
      <c r="D699" s="268"/>
      <c r="E699" s="268"/>
      <c r="F699" s="268"/>
      <c r="G699" s="89" t="s">
        <v>84</v>
      </c>
      <c r="H699" s="89" t="s">
        <v>85</v>
      </c>
      <c r="I699" s="146" t="s">
        <v>89</v>
      </c>
      <c r="J699" s="43" t="s">
        <v>88</v>
      </c>
      <c r="K699" s="89" t="s">
        <v>86</v>
      </c>
      <c r="L699" s="150">
        <v>1</v>
      </c>
      <c r="M699" s="150">
        <v>1</v>
      </c>
      <c r="N699" s="85">
        <f t="shared" si="52"/>
        <v>0</v>
      </c>
      <c r="O699" s="85">
        <f t="shared" si="53"/>
        <v>0</v>
      </c>
      <c r="P699" s="222">
        <f t="shared" si="51"/>
        <v>100</v>
      </c>
      <c r="Q699" s="87">
        <f t="shared" si="54"/>
        <v>1</v>
      </c>
      <c r="R699" s="39">
        <f t="shared" si="55"/>
        <v>1</v>
      </c>
      <c r="S699" s="256" t="s">
        <v>240</v>
      </c>
    </row>
    <row r="700" spans="1:19" ht="51">
      <c r="A700" s="392"/>
      <c r="B700" s="390"/>
      <c r="C700" s="476"/>
      <c r="D700" s="268"/>
      <c r="E700" s="268"/>
      <c r="F700" s="268"/>
      <c r="G700" s="89" t="s">
        <v>84</v>
      </c>
      <c r="H700" s="89" t="s">
        <v>85</v>
      </c>
      <c r="I700" s="146" t="s">
        <v>89</v>
      </c>
      <c r="J700" s="43" t="s">
        <v>88</v>
      </c>
      <c r="K700" s="89" t="s">
        <v>86</v>
      </c>
      <c r="L700" s="150">
        <v>1</v>
      </c>
      <c r="M700" s="150">
        <v>1</v>
      </c>
      <c r="N700" s="85">
        <f t="shared" si="52"/>
        <v>0</v>
      </c>
      <c r="O700" s="85">
        <f t="shared" si="53"/>
        <v>0</v>
      </c>
      <c r="P700" s="222">
        <f t="shared" si="51"/>
        <v>100</v>
      </c>
      <c r="Q700" s="87">
        <f t="shared" si="54"/>
        <v>1</v>
      </c>
      <c r="R700" s="39">
        <f t="shared" si="55"/>
        <v>1</v>
      </c>
      <c r="S700" s="256" t="s">
        <v>240</v>
      </c>
    </row>
    <row r="701" spans="1:19" ht="51">
      <c r="A701" s="392"/>
      <c r="B701" s="390"/>
      <c r="C701" s="476"/>
      <c r="D701" s="268"/>
      <c r="E701" s="268"/>
      <c r="F701" s="268"/>
      <c r="G701" s="89" t="s">
        <v>84</v>
      </c>
      <c r="H701" s="43" t="s">
        <v>139</v>
      </c>
      <c r="I701" s="146" t="s">
        <v>89</v>
      </c>
      <c r="J701" s="43" t="s">
        <v>88</v>
      </c>
      <c r="K701" s="89" t="s">
        <v>86</v>
      </c>
      <c r="L701" s="150">
        <v>3</v>
      </c>
      <c r="M701" s="150">
        <v>3</v>
      </c>
      <c r="N701" s="85">
        <f>M701/L701*100-100</f>
        <v>0</v>
      </c>
      <c r="O701" s="85">
        <f>L701-M701</f>
        <v>0</v>
      </c>
      <c r="P701" s="222">
        <f t="shared" si="51"/>
        <v>100</v>
      </c>
      <c r="Q701" s="87">
        <f>ROUND(L701-(L701*10/100),0)</f>
        <v>3</v>
      </c>
      <c r="R701" s="39">
        <f>ROUND(L701+(L701*10/100),0)</f>
        <v>3</v>
      </c>
      <c r="S701" s="256" t="s">
        <v>240</v>
      </c>
    </row>
    <row r="702" spans="1:19" ht="38.25">
      <c r="A702" s="392"/>
      <c r="B702" s="390"/>
      <c r="C702" s="476"/>
      <c r="D702" s="268"/>
      <c r="E702" s="268"/>
      <c r="F702" s="268"/>
      <c r="G702" s="89" t="s">
        <v>84</v>
      </c>
      <c r="H702" s="43" t="s">
        <v>139</v>
      </c>
      <c r="I702" s="146" t="s">
        <v>89</v>
      </c>
      <c r="J702" s="43" t="s">
        <v>141</v>
      </c>
      <c r="K702" s="89" t="s">
        <v>86</v>
      </c>
      <c r="L702" s="150">
        <v>1</v>
      </c>
      <c r="M702" s="150">
        <v>1</v>
      </c>
      <c r="N702" s="85">
        <f>M702/L702*100-100</f>
        <v>0</v>
      </c>
      <c r="O702" s="85">
        <f>L702-M702</f>
        <v>0</v>
      </c>
      <c r="P702" s="222">
        <f t="shared" si="51"/>
        <v>100</v>
      </c>
      <c r="Q702" s="87">
        <f>ROUND(L702-(L702*10/100),0)</f>
        <v>1</v>
      </c>
      <c r="R702" s="39">
        <f>ROUND(L702+(L702*10/100),0)</f>
        <v>1</v>
      </c>
      <c r="S702" s="256" t="s">
        <v>240</v>
      </c>
    </row>
    <row r="703" spans="1:19" ht="51">
      <c r="A703" s="392"/>
      <c r="B703" s="390"/>
      <c r="C703" s="476"/>
      <c r="D703" s="268"/>
      <c r="E703" s="268"/>
      <c r="F703" s="268"/>
      <c r="G703" s="43" t="s">
        <v>90</v>
      </c>
      <c r="H703" s="43" t="s">
        <v>85</v>
      </c>
      <c r="I703" s="146" t="s">
        <v>205</v>
      </c>
      <c r="J703" s="43" t="s">
        <v>141</v>
      </c>
      <c r="K703" s="89" t="s">
        <v>86</v>
      </c>
      <c r="L703" s="150">
        <v>492</v>
      </c>
      <c r="M703" s="150">
        <v>492</v>
      </c>
      <c r="N703" s="85">
        <f t="shared" si="52"/>
        <v>0</v>
      </c>
      <c r="O703" s="85">
        <f t="shared" si="53"/>
        <v>0</v>
      </c>
      <c r="P703" s="222">
        <f t="shared" si="51"/>
        <v>100</v>
      </c>
      <c r="Q703" s="87">
        <f t="shared" si="54"/>
        <v>443</v>
      </c>
      <c r="R703" s="39">
        <f t="shared" si="55"/>
        <v>541</v>
      </c>
      <c r="S703" s="256" t="s">
        <v>240</v>
      </c>
    </row>
    <row r="704" spans="1:19" ht="38.25">
      <c r="A704" s="392"/>
      <c r="B704" s="390"/>
      <c r="C704" s="476"/>
      <c r="D704" s="268"/>
      <c r="E704" s="268"/>
      <c r="F704" s="268"/>
      <c r="G704" s="43" t="s">
        <v>90</v>
      </c>
      <c r="H704" s="43" t="s">
        <v>139</v>
      </c>
      <c r="I704" s="146" t="s">
        <v>87</v>
      </c>
      <c r="J704" s="43" t="s">
        <v>141</v>
      </c>
      <c r="K704" s="89" t="s">
        <v>86</v>
      </c>
      <c r="L704" s="150">
        <v>3</v>
      </c>
      <c r="M704" s="150">
        <v>3</v>
      </c>
      <c r="N704" s="85">
        <f t="shared" si="52"/>
        <v>0</v>
      </c>
      <c r="O704" s="85">
        <f t="shared" si="53"/>
        <v>0</v>
      </c>
      <c r="P704" s="222">
        <f t="shared" si="51"/>
        <v>100</v>
      </c>
      <c r="Q704" s="87">
        <f t="shared" si="54"/>
        <v>3</v>
      </c>
      <c r="R704" s="39">
        <f t="shared" si="55"/>
        <v>3</v>
      </c>
      <c r="S704" s="256" t="s">
        <v>240</v>
      </c>
    </row>
    <row r="705" spans="1:19" ht="38.25">
      <c r="A705" s="392"/>
      <c r="B705" s="390"/>
      <c r="C705" s="476"/>
      <c r="D705" s="268"/>
      <c r="E705" s="268"/>
      <c r="F705" s="268"/>
      <c r="G705" s="43" t="s">
        <v>90</v>
      </c>
      <c r="H705" s="43" t="s">
        <v>85</v>
      </c>
      <c r="I705" s="146" t="s">
        <v>89</v>
      </c>
      <c r="J705" s="43" t="s">
        <v>141</v>
      </c>
      <c r="K705" s="89" t="s">
        <v>86</v>
      </c>
      <c r="L705" s="150">
        <v>1</v>
      </c>
      <c r="M705" s="150">
        <v>1</v>
      </c>
      <c r="N705" s="85">
        <f t="shared" si="52"/>
        <v>0</v>
      </c>
      <c r="O705" s="85">
        <f t="shared" si="53"/>
        <v>0</v>
      </c>
      <c r="P705" s="222">
        <f t="shared" si="51"/>
        <v>100</v>
      </c>
      <c r="Q705" s="87">
        <f t="shared" si="54"/>
        <v>1</v>
      </c>
      <c r="R705" s="39">
        <f t="shared" si="55"/>
        <v>1</v>
      </c>
      <c r="S705" s="256" t="s">
        <v>240</v>
      </c>
    </row>
    <row r="706" spans="1:19" ht="51">
      <c r="A706" s="392"/>
      <c r="B706" s="390"/>
      <c r="C706" s="476"/>
      <c r="D706" s="268"/>
      <c r="E706" s="268"/>
      <c r="F706" s="268"/>
      <c r="G706" s="43" t="s">
        <v>90</v>
      </c>
      <c r="H706" s="43" t="s">
        <v>85</v>
      </c>
      <c r="I706" s="146" t="s">
        <v>89</v>
      </c>
      <c r="J706" s="43" t="s">
        <v>88</v>
      </c>
      <c r="K706" s="89" t="s">
        <v>86</v>
      </c>
      <c r="L706" s="150">
        <v>1</v>
      </c>
      <c r="M706" s="150">
        <v>1</v>
      </c>
      <c r="N706" s="85"/>
      <c r="O706" s="85">
        <f t="shared" si="53"/>
        <v>0</v>
      </c>
      <c r="P706" s="222">
        <f t="shared" si="51"/>
        <v>100</v>
      </c>
      <c r="Q706" s="87">
        <f t="shared" si="54"/>
        <v>1</v>
      </c>
      <c r="R706" s="39">
        <f t="shared" si="55"/>
        <v>1</v>
      </c>
      <c r="S706" s="256" t="s">
        <v>240</v>
      </c>
    </row>
    <row r="707" spans="1:19" ht="38.25">
      <c r="A707" s="392"/>
      <c r="B707" s="390"/>
      <c r="C707" s="476"/>
      <c r="D707" s="268"/>
      <c r="E707" s="268"/>
      <c r="F707" s="268"/>
      <c r="G707" s="43" t="s">
        <v>90</v>
      </c>
      <c r="H707" s="43" t="s">
        <v>139</v>
      </c>
      <c r="I707" s="146" t="s">
        <v>89</v>
      </c>
      <c r="J707" s="43" t="s">
        <v>141</v>
      </c>
      <c r="K707" s="89" t="s">
        <v>86</v>
      </c>
      <c r="L707" s="150">
        <v>1</v>
      </c>
      <c r="M707" s="150">
        <v>1</v>
      </c>
      <c r="N707" s="85"/>
      <c r="O707" s="85">
        <f t="shared" si="53"/>
        <v>0</v>
      </c>
      <c r="P707" s="222">
        <f t="shared" si="51"/>
        <v>100</v>
      </c>
      <c r="Q707" s="87">
        <f t="shared" si="54"/>
        <v>1</v>
      </c>
      <c r="R707" s="39">
        <f t="shared" si="55"/>
        <v>1</v>
      </c>
      <c r="S707" s="256" t="s">
        <v>240</v>
      </c>
    </row>
    <row r="708" spans="1:19" ht="51">
      <c r="A708" s="392"/>
      <c r="B708" s="390"/>
      <c r="C708" s="476"/>
      <c r="D708" s="268"/>
      <c r="E708" s="268"/>
      <c r="F708" s="268"/>
      <c r="G708" s="43" t="s">
        <v>90</v>
      </c>
      <c r="H708" s="43" t="s">
        <v>139</v>
      </c>
      <c r="I708" s="146" t="s">
        <v>89</v>
      </c>
      <c r="J708" s="43" t="s">
        <v>88</v>
      </c>
      <c r="K708" s="89" t="s">
        <v>86</v>
      </c>
      <c r="L708" s="150">
        <v>2</v>
      </c>
      <c r="M708" s="150">
        <v>2</v>
      </c>
      <c r="N708" s="85"/>
      <c r="O708" s="85">
        <f t="shared" si="53"/>
        <v>0</v>
      </c>
      <c r="P708" s="222">
        <f t="shared" si="51"/>
        <v>100</v>
      </c>
      <c r="Q708" s="87">
        <f t="shared" si="54"/>
        <v>2</v>
      </c>
      <c r="R708" s="39">
        <f t="shared" si="55"/>
        <v>2</v>
      </c>
      <c r="S708" s="256" t="s">
        <v>240</v>
      </c>
    </row>
    <row r="709" spans="1:19" ht="63.75">
      <c r="A709" s="392"/>
      <c r="B709" s="390"/>
      <c r="C709" s="476"/>
      <c r="D709" s="268"/>
      <c r="E709" s="268"/>
      <c r="F709" s="268"/>
      <c r="G709" s="43" t="s">
        <v>91</v>
      </c>
      <c r="H709" s="43" t="s">
        <v>92</v>
      </c>
      <c r="I709" s="88" t="s">
        <v>140</v>
      </c>
      <c r="J709" s="89" t="s">
        <v>141</v>
      </c>
      <c r="K709" s="89" t="s">
        <v>86</v>
      </c>
      <c r="L709" s="159">
        <v>50</v>
      </c>
      <c r="M709" s="159">
        <v>50</v>
      </c>
      <c r="N709" s="85">
        <f t="shared" si="52"/>
        <v>0</v>
      </c>
      <c r="O709" s="85">
        <f t="shared" si="53"/>
        <v>0</v>
      </c>
      <c r="P709" s="222">
        <f t="shared" si="51"/>
        <v>100</v>
      </c>
      <c r="Q709" s="87">
        <f t="shared" si="54"/>
        <v>45</v>
      </c>
      <c r="R709" s="39">
        <f t="shared" si="55"/>
        <v>55</v>
      </c>
      <c r="S709" s="256" t="s">
        <v>240</v>
      </c>
    </row>
    <row r="710" spans="1:19" ht="26.25" thickBot="1">
      <c r="A710" s="393"/>
      <c r="B710" s="395"/>
      <c r="C710" s="477"/>
      <c r="D710" s="269"/>
      <c r="E710" s="269"/>
      <c r="F710" s="269"/>
      <c r="G710" s="76" t="s">
        <v>203</v>
      </c>
      <c r="H710" s="92" t="s">
        <v>85</v>
      </c>
      <c r="I710" s="151" t="s">
        <v>85</v>
      </c>
      <c r="J710" s="92" t="s">
        <v>85</v>
      </c>
      <c r="K710" s="92" t="s">
        <v>206</v>
      </c>
      <c r="L710" s="163">
        <v>7614</v>
      </c>
      <c r="M710" s="163">
        <v>7614</v>
      </c>
      <c r="N710" s="93">
        <f t="shared" si="52"/>
        <v>0</v>
      </c>
      <c r="O710" s="93">
        <f t="shared" si="53"/>
        <v>0</v>
      </c>
      <c r="P710" s="225">
        <f t="shared" si="51"/>
        <v>100</v>
      </c>
      <c r="Q710" s="94">
        <f t="shared" si="54"/>
        <v>6853</v>
      </c>
      <c r="R710" s="73">
        <f t="shared" si="55"/>
        <v>8375</v>
      </c>
      <c r="S710" s="259" t="s">
        <v>240</v>
      </c>
    </row>
    <row r="711" spans="1:19" ht="51">
      <c r="A711" s="391">
        <v>54</v>
      </c>
      <c r="B711" s="394" t="s">
        <v>151</v>
      </c>
      <c r="C711" s="471">
        <v>775</v>
      </c>
      <c r="D711" s="267">
        <v>46596500</v>
      </c>
      <c r="E711" s="267">
        <v>49482731.75</v>
      </c>
      <c r="F711" s="267">
        <v>49065791.45</v>
      </c>
      <c r="G711" s="49" t="s">
        <v>84</v>
      </c>
      <c r="H711" s="49" t="s">
        <v>85</v>
      </c>
      <c r="I711" s="149" t="s">
        <v>205</v>
      </c>
      <c r="J711" s="49" t="s">
        <v>141</v>
      </c>
      <c r="K711" s="49" t="s">
        <v>86</v>
      </c>
      <c r="L711" s="162">
        <v>506</v>
      </c>
      <c r="M711" s="162">
        <v>507</v>
      </c>
      <c r="N711" s="95">
        <f t="shared" si="52"/>
        <v>0.19762845849801636</v>
      </c>
      <c r="O711" s="95">
        <f t="shared" si="53"/>
        <v>-1</v>
      </c>
      <c r="P711" s="227">
        <f aca="true" t="shared" si="56" ref="P711:P754">M711/L711*100</f>
        <v>100.19762845849802</v>
      </c>
      <c r="Q711" s="96">
        <f t="shared" si="54"/>
        <v>455</v>
      </c>
      <c r="R711" s="33">
        <f t="shared" si="55"/>
        <v>557</v>
      </c>
      <c r="S711" s="257" t="s">
        <v>240</v>
      </c>
    </row>
    <row r="712" spans="1:19" ht="38.25">
      <c r="A712" s="392"/>
      <c r="B712" s="390"/>
      <c r="C712" s="476"/>
      <c r="D712" s="268"/>
      <c r="E712" s="268"/>
      <c r="F712" s="268"/>
      <c r="G712" s="89" t="s">
        <v>84</v>
      </c>
      <c r="H712" s="43" t="s">
        <v>139</v>
      </c>
      <c r="I712" s="146" t="s">
        <v>87</v>
      </c>
      <c r="J712" s="89" t="s">
        <v>141</v>
      </c>
      <c r="K712" s="89" t="s">
        <v>86</v>
      </c>
      <c r="L712" s="159">
        <v>10</v>
      </c>
      <c r="M712" s="159">
        <v>10</v>
      </c>
      <c r="N712" s="85">
        <f t="shared" si="52"/>
        <v>0</v>
      </c>
      <c r="O712" s="85">
        <f t="shared" si="53"/>
        <v>0</v>
      </c>
      <c r="P712" s="222">
        <f t="shared" si="56"/>
        <v>100</v>
      </c>
      <c r="Q712" s="87">
        <f t="shared" si="54"/>
        <v>9</v>
      </c>
      <c r="R712" s="39">
        <f t="shared" si="55"/>
        <v>11</v>
      </c>
      <c r="S712" s="256" t="s">
        <v>240</v>
      </c>
    </row>
    <row r="713" spans="1:19" ht="51">
      <c r="A713" s="392"/>
      <c r="B713" s="390"/>
      <c r="C713" s="476"/>
      <c r="D713" s="268"/>
      <c r="E713" s="268"/>
      <c r="F713" s="268"/>
      <c r="G713" s="89" t="s">
        <v>84</v>
      </c>
      <c r="H713" s="43" t="s">
        <v>139</v>
      </c>
      <c r="I713" s="146" t="s">
        <v>87</v>
      </c>
      <c r="J713" s="43" t="s">
        <v>88</v>
      </c>
      <c r="K713" s="89" t="s">
        <v>86</v>
      </c>
      <c r="L713" s="159">
        <v>1</v>
      </c>
      <c r="M713" s="159">
        <v>1</v>
      </c>
      <c r="N713" s="85">
        <f t="shared" si="52"/>
        <v>0</v>
      </c>
      <c r="O713" s="85">
        <f t="shared" si="53"/>
        <v>0</v>
      </c>
      <c r="P713" s="222">
        <f t="shared" si="56"/>
        <v>100</v>
      </c>
      <c r="Q713" s="87">
        <f t="shared" si="54"/>
        <v>1</v>
      </c>
      <c r="R713" s="39">
        <f t="shared" si="55"/>
        <v>1</v>
      </c>
      <c r="S713" s="256" t="s">
        <v>240</v>
      </c>
    </row>
    <row r="714" spans="1:19" ht="38.25">
      <c r="A714" s="392"/>
      <c r="B714" s="390"/>
      <c r="C714" s="476"/>
      <c r="D714" s="268"/>
      <c r="E714" s="268"/>
      <c r="F714" s="268"/>
      <c r="G714" s="43" t="s">
        <v>90</v>
      </c>
      <c r="H714" s="43" t="s">
        <v>85</v>
      </c>
      <c r="I714" s="146" t="s">
        <v>89</v>
      </c>
      <c r="J714" s="43" t="s">
        <v>141</v>
      </c>
      <c r="K714" s="89" t="s">
        <v>86</v>
      </c>
      <c r="L714" s="159">
        <v>2</v>
      </c>
      <c r="M714" s="159">
        <v>2</v>
      </c>
      <c r="N714" s="85">
        <f aca="true" t="shared" si="57" ref="N714:N754">M714/L714*100-100</f>
        <v>0</v>
      </c>
      <c r="O714" s="85">
        <f t="shared" si="53"/>
        <v>0</v>
      </c>
      <c r="P714" s="222">
        <f t="shared" si="56"/>
        <v>100</v>
      </c>
      <c r="Q714" s="87">
        <f t="shared" si="54"/>
        <v>2</v>
      </c>
      <c r="R714" s="39">
        <f t="shared" si="55"/>
        <v>2</v>
      </c>
      <c r="S714" s="256" t="s">
        <v>240</v>
      </c>
    </row>
    <row r="715" spans="1:19" ht="51">
      <c r="A715" s="392"/>
      <c r="B715" s="390"/>
      <c r="C715" s="476"/>
      <c r="D715" s="268"/>
      <c r="E715" s="268"/>
      <c r="F715" s="268"/>
      <c r="G715" s="43" t="s">
        <v>90</v>
      </c>
      <c r="H715" s="43" t="s">
        <v>85</v>
      </c>
      <c r="I715" s="146" t="s">
        <v>205</v>
      </c>
      <c r="J715" s="43" t="s">
        <v>141</v>
      </c>
      <c r="K715" s="89" t="s">
        <v>86</v>
      </c>
      <c r="L715" s="159">
        <v>491</v>
      </c>
      <c r="M715" s="159">
        <v>491</v>
      </c>
      <c r="N715" s="85">
        <f t="shared" si="57"/>
        <v>0</v>
      </c>
      <c r="O715" s="85">
        <f t="shared" si="53"/>
        <v>0</v>
      </c>
      <c r="P715" s="222">
        <f t="shared" si="56"/>
        <v>100</v>
      </c>
      <c r="Q715" s="87">
        <f t="shared" si="54"/>
        <v>442</v>
      </c>
      <c r="R715" s="39">
        <f t="shared" si="55"/>
        <v>540</v>
      </c>
      <c r="S715" s="256" t="s">
        <v>240</v>
      </c>
    </row>
    <row r="716" spans="1:19" ht="51">
      <c r="A716" s="392"/>
      <c r="B716" s="390"/>
      <c r="C716" s="476"/>
      <c r="D716" s="268"/>
      <c r="E716" s="268"/>
      <c r="F716" s="268"/>
      <c r="G716" s="43" t="s">
        <v>90</v>
      </c>
      <c r="H716" s="43" t="s">
        <v>85</v>
      </c>
      <c r="I716" s="146" t="s">
        <v>205</v>
      </c>
      <c r="J716" s="43" t="s">
        <v>88</v>
      </c>
      <c r="K716" s="89" t="s">
        <v>86</v>
      </c>
      <c r="L716" s="159">
        <v>2</v>
      </c>
      <c r="M716" s="159">
        <v>2</v>
      </c>
      <c r="N716" s="85">
        <f t="shared" si="57"/>
        <v>0</v>
      </c>
      <c r="O716" s="85">
        <f t="shared" si="53"/>
        <v>0</v>
      </c>
      <c r="P716" s="222">
        <f t="shared" si="56"/>
        <v>100</v>
      </c>
      <c r="Q716" s="87">
        <f t="shared" si="54"/>
        <v>2</v>
      </c>
      <c r="R716" s="39">
        <f t="shared" si="55"/>
        <v>2</v>
      </c>
      <c r="S716" s="256" t="s">
        <v>240</v>
      </c>
    </row>
    <row r="717" spans="1:19" ht="38.25">
      <c r="A717" s="392"/>
      <c r="B717" s="390"/>
      <c r="C717" s="476"/>
      <c r="D717" s="268"/>
      <c r="E717" s="268"/>
      <c r="F717" s="268"/>
      <c r="G717" s="43" t="s">
        <v>90</v>
      </c>
      <c r="H717" s="43" t="s">
        <v>139</v>
      </c>
      <c r="I717" s="146" t="s">
        <v>87</v>
      </c>
      <c r="J717" s="43" t="s">
        <v>141</v>
      </c>
      <c r="K717" s="89" t="s">
        <v>86</v>
      </c>
      <c r="L717" s="159">
        <v>2</v>
      </c>
      <c r="M717" s="159">
        <v>2</v>
      </c>
      <c r="N717" s="85"/>
      <c r="O717" s="85">
        <f t="shared" si="53"/>
        <v>0</v>
      </c>
      <c r="P717" s="222">
        <f t="shared" si="56"/>
        <v>100</v>
      </c>
      <c r="Q717" s="87">
        <f t="shared" si="54"/>
        <v>2</v>
      </c>
      <c r="R717" s="39">
        <f t="shared" si="55"/>
        <v>2</v>
      </c>
      <c r="S717" s="256" t="s">
        <v>240</v>
      </c>
    </row>
    <row r="718" spans="1:19" ht="51">
      <c r="A718" s="392"/>
      <c r="B718" s="390"/>
      <c r="C718" s="476"/>
      <c r="D718" s="268"/>
      <c r="E718" s="268"/>
      <c r="F718" s="268"/>
      <c r="G718" s="43" t="s">
        <v>90</v>
      </c>
      <c r="H718" s="43" t="s">
        <v>139</v>
      </c>
      <c r="I718" s="146" t="s">
        <v>89</v>
      </c>
      <c r="J718" s="43" t="s">
        <v>88</v>
      </c>
      <c r="K718" s="89" t="s">
        <v>86</v>
      </c>
      <c r="L718" s="159">
        <v>2</v>
      </c>
      <c r="M718" s="159">
        <v>2</v>
      </c>
      <c r="N718" s="85">
        <f t="shared" si="57"/>
        <v>0</v>
      </c>
      <c r="O718" s="85">
        <f t="shared" si="53"/>
        <v>0</v>
      </c>
      <c r="P718" s="222">
        <f t="shared" si="56"/>
        <v>100</v>
      </c>
      <c r="Q718" s="87">
        <f t="shared" si="54"/>
        <v>2</v>
      </c>
      <c r="R718" s="39">
        <f t="shared" si="55"/>
        <v>2</v>
      </c>
      <c r="S718" s="256" t="s">
        <v>240</v>
      </c>
    </row>
    <row r="719" spans="1:19" ht="63.75">
      <c r="A719" s="392"/>
      <c r="B719" s="390"/>
      <c r="C719" s="476"/>
      <c r="D719" s="268"/>
      <c r="E719" s="268"/>
      <c r="F719" s="268"/>
      <c r="G719" s="43" t="s">
        <v>91</v>
      </c>
      <c r="H719" s="43" t="s">
        <v>92</v>
      </c>
      <c r="I719" s="88" t="s">
        <v>205</v>
      </c>
      <c r="J719" s="89" t="s">
        <v>141</v>
      </c>
      <c r="K719" s="89" t="s">
        <v>86</v>
      </c>
      <c r="L719" s="159">
        <v>50</v>
      </c>
      <c r="M719" s="159">
        <v>50</v>
      </c>
      <c r="N719" s="85">
        <f t="shared" si="57"/>
        <v>0</v>
      </c>
      <c r="O719" s="85">
        <f t="shared" si="53"/>
        <v>0</v>
      </c>
      <c r="P719" s="222">
        <f t="shared" si="56"/>
        <v>100</v>
      </c>
      <c r="Q719" s="87">
        <f t="shared" si="54"/>
        <v>45</v>
      </c>
      <c r="R719" s="39">
        <f t="shared" si="55"/>
        <v>55</v>
      </c>
      <c r="S719" s="256" t="s">
        <v>240</v>
      </c>
    </row>
    <row r="720" spans="1:19" ht="63.75">
      <c r="A720" s="392"/>
      <c r="B720" s="390"/>
      <c r="C720" s="476"/>
      <c r="D720" s="268"/>
      <c r="E720" s="268"/>
      <c r="F720" s="268"/>
      <c r="G720" s="43" t="s">
        <v>91</v>
      </c>
      <c r="H720" s="43" t="s">
        <v>92</v>
      </c>
      <c r="I720" s="146" t="s">
        <v>89</v>
      </c>
      <c r="J720" s="43" t="s">
        <v>88</v>
      </c>
      <c r="K720" s="89" t="s">
        <v>86</v>
      </c>
      <c r="L720" s="159">
        <v>1</v>
      </c>
      <c r="M720" s="159">
        <v>1</v>
      </c>
      <c r="N720" s="85"/>
      <c r="O720" s="85">
        <f t="shared" si="53"/>
        <v>0</v>
      </c>
      <c r="P720" s="222">
        <f t="shared" si="56"/>
        <v>100</v>
      </c>
      <c r="Q720" s="87">
        <f t="shared" si="54"/>
        <v>1</v>
      </c>
      <c r="R720" s="39">
        <f t="shared" si="55"/>
        <v>1</v>
      </c>
      <c r="S720" s="256" t="s">
        <v>240</v>
      </c>
    </row>
    <row r="721" spans="1:19" ht="26.25" thickBot="1">
      <c r="A721" s="393"/>
      <c r="B721" s="395"/>
      <c r="C721" s="477"/>
      <c r="D721" s="269"/>
      <c r="E721" s="269"/>
      <c r="F721" s="269"/>
      <c r="G721" s="76" t="s">
        <v>203</v>
      </c>
      <c r="H721" s="92" t="s">
        <v>85</v>
      </c>
      <c r="I721" s="151" t="s">
        <v>85</v>
      </c>
      <c r="J721" s="92" t="s">
        <v>85</v>
      </c>
      <c r="K721" s="92" t="s">
        <v>206</v>
      </c>
      <c r="L721" s="163">
        <v>7312.5</v>
      </c>
      <c r="M721" s="163">
        <v>7312.5</v>
      </c>
      <c r="N721" s="93">
        <f t="shared" si="57"/>
        <v>0</v>
      </c>
      <c r="O721" s="93">
        <f t="shared" si="53"/>
        <v>0</v>
      </c>
      <c r="P721" s="225">
        <f t="shared" si="56"/>
        <v>100</v>
      </c>
      <c r="Q721" s="94">
        <f t="shared" si="54"/>
        <v>6581</v>
      </c>
      <c r="R721" s="73">
        <f t="shared" si="55"/>
        <v>8044</v>
      </c>
      <c r="S721" s="259" t="s">
        <v>240</v>
      </c>
    </row>
    <row r="722" spans="1:19" ht="51">
      <c r="A722" s="391">
        <v>55</v>
      </c>
      <c r="B722" s="394" t="s">
        <v>152</v>
      </c>
      <c r="C722" s="471">
        <v>775</v>
      </c>
      <c r="D722" s="267">
        <v>55915400</v>
      </c>
      <c r="E722" s="267">
        <v>59260728.1</v>
      </c>
      <c r="F722" s="267">
        <v>58894924.43</v>
      </c>
      <c r="G722" s="49" t="s">
        <v>84</v>
      </c>
      <c r="H722" s="49" t="s">
        <v>85</v>
      </c>
      <c r="I722" s="149" t="s">
        <v>140</v>
      </c>
      <c r="J722" s="49" t="s">
        <v>141</v>
      </c>
      <c r="K722" s="49" t="s">
        <v>86</v>
      </c>
      <c r="L722" s="162">
        <v>638</v>
      </c>
      <c r="M722" s="162">
        <v>638</v>
      </c>
      <c r="N722" s="95">
        <f t="shared" si="57"/>
        <v>0</v>
      </c>
      <c r="O722" s="95">
        <f t="shared" si="53"/>
        <v>0</v>
      </c>
      <c r="P722" s="227">
        <f t="shared" si="56"/>
        <v>100</v>
      </c>
      <c r="Q722" s="96">
        <f t="shared" si="54"/>
        <v>574</v>
      </c>
      <c r="R722" s="33">
        <f t="shared" si="55"/>
        <v>702</v>
      </c>
      <c r="S722" s="257" t="s">
        <v>240</v>
      </c>
    </row>
    <row r="723" spans="1:19" ht="38.25">
      <c r="A723" s="392"/>
      <c r="B723" s="390"/>
      <c r="C723" s="476"/>
      <c r="D723" s="268"/>
      <c r="E723" s="268"/>
      <c r="F723" s="268"/>
      <c r="G723" s="89" t="s">
        <v>84</v>
      </c>
      <c r="H723" s="43" t="s">
        <v>139</v>
      </c>
      <c r="I723" s="146" t="s">
        <v>87</v>
      </c>
      <c r="J723" s="43" t="s">
        <v>141</v>
      </c>
      <c r="K723" s="89" t="s">
        <v>86</v>
      </c>
      <c r="L723" s="159">
        <v>8</v>
      </c>
      <c r="M723" s="159">
        <v>8</v>
      </c>
      <c r="N723" s="85">
        <f t="shared" si="57"/>
        <v>0</v>
      </c>
      <c r="O723" s="85">
        <f t="shared" si="53"/>
        <v>0</v>
      </c>
      <c r="P723" s="222">
        <f t="shared" si="56"/>
        <v>100</v>
      </c>
      <c r="Q723" s="87">
        <f t="shared" si="54"/>
        <v>7</v>
      </c>
      <c r="R723" s="39">
        <f t="shared" si="55"/>
        <v>9</v>
      </c>
      <c r="S723" s="256" t="s">
        <v>240</v>
      </c>
    </row>
    <row r="724" spans="1:19" ht="51">
      <c r="A724" s="392"/>
      <c r="B724" s="390"/>
      <c r="C724" s="476"/>
      <c r="D724" s="268"/>
      <c r="E724" s="268"/>
      <c r="F724" s="268"/>
      <c r="G724" s="89" t="s">
        <v>84</v>
      </c>
      <c r="H724" s="43" t="s">
        <v>139</v>
      </c>
      <c r="I724" s="146" t="s">
        <v>87</v>
      </c>
      <c r="J724" s="43" t="s">
        <v>88</v>
      </c>
      <c r="K724" s="89" t="s">
        <v>86</v>
      </c>
      <c r="L724" s="159">
        <v>1</v>
      </c>
      <c r="M724" s="159">
        <v>1</v>
      </c>
      <c r="N724" s="85">
        <f t="shared" si="57"/>
        <v>0</v>
      </c>
      <c r="O724" s="85">
        <f t="shared" si="53"/>
        <v>0</v>
      </c>
      <c r="P724" s="222">
        <f t="shared" si="56"/>
        <v>100</v>
      </c>
      <c r="Q724" s="87">
        <f t="shared" si="54"/>
        <v>1</v>
      </c>
      <c r="R724" s="39">
        <f t="shared" si="55"/>
        <v>1</v>
      </c>
      <c r="S724" s="256" t="s">
        <v>240</v>
      </c>
    </row>
    <row r="725" spans="1:19" ht="38.25">
      <c r="A725" s="392"/>
      <c r="B725" s="390"/>
      <c r="C725" s="476"/>
      <c r="D725" s="268"/>
      <c r="E725" s="268"/>
      <c r="F725" s="268"/>
      <c r="G725" s="89" t="s">
        <v>84</v>
      </c>
      <c r="H725" s="43" t="s">
        <v>85</v>
      </c>
      <c r="I725" s="146" t="s">
        <v>89</v>
      </c>
      <c r="J725" s="43" t="s">
        <v>141</v>
      </c>
      <c r="K725" s="89" t="s">
        <v>86</v>
      </c>
      <c r="L725" s="159">
        <v>3</v>
      </c>
      <c r="M725" s="159">
        <v>3</v>
      </c>
      <c r="N725" s="85">
        <f t="shared" si="57"/>
        <v>0</v>
      </c>
      <c r="O725" s="85">
        <f t="shared" si="53"/>
        <v>0</v>
      </c>
      <c r="P725" s="222">
        <f t="shared" si="56"/>
        <v>100</v>
      </c>
      <c r="Q725" s="87">
        <f t="shared" si="54"/>
        <v>3</v>
      </c>
      <c r="R725" s="39">
        <f t="shared" si="55"/>
        <v>3</v>
      </c>
      <c r="S725" s="256" t="s">
        <v>240</v>
      </c>
    </row>
    <row r="726" spans="1:19" ht="51">
      <c r="A726" s="392"/>
      <c r="B726" s="390"/>
      <c r="C726" s="476"/>
      <c r="D726" s="268"/>
      <c r="E726" s="268"/>
      <c r="F726" s="268"/>
      <c r="G726" s="89" t="s">
        <v>84</v>
      </c>
      <c r="H726" s="43" t="s">
        <v>85</v>
      </c>
      <c r="I726" s="146" t="s">
        <v>89</v>
      </c>
      <c r="J726" s="43" t="s">
        <v>88</v>
      </c>
      <c r="K726" s="89" t="s">
        <v>86</v>
      </c>
      <c r="L726" s="159">
        <v>1</v>
      </c>
      <c r="M726" s="159">
        <v>1</v>
      </c>
      <c r="N726" s="85">
        <f t="shared" si="57"/>
        <v>0</v>
      </c>
      <c r="O726" s="85">
        <f t="shared" si="53"/>
        <v>0</v>
      </c>
      <c r="P726" s="222">
        <f t="shared" si="56"/>
        <v>100</v>
      </c>
      <c r="Q726" s="87">
        <f t="shared" si="54"/>
        <v>1</v>
      </c>
      <c r="R726" s="39">
        <f t="shared" si="55"/>
        <v>1</v>
      </c>
      <c r="S726" s="256" t="s">
        <v>240</v>
      </c>
    </row>
    <row r="727" spans="1:19" ht="38.25">
      <c r="A727" s="392"/>
      <c r="B727" s="390"/>
      <c r="C727" s="476"/>
      <c r="D727" s="268"/>
      <c r="E727" s="268"/>
      <c r="F727" s="268"/>
      <c r="G727" s="89" t="s">
        <v>84</v>
      </c>
      <c r="H727" s="43" t="s">
        <v>139</v>
      </c>
      <c r="I727" s="146" t="s">
        <v>89</v>
      </c>
      <c r="J727" s="43" t="s">
        <v>141</v>
      </c>
      <c r="K727" s="89" t="s">
        <v>86</v>
      </c>
      <c r="L727" s="159">
        <v>2</v>
      </c>
      <c r="M727" s="159">
        <v>2</v>
      </c>
      <c r="N727" s="85">
        <f t="shared" si="57"/>
        <v>0</v>
      </c>
      <c r="O727" s="85">
        <f t="shared" si="53"/>
        <v>0</v>
      </c>
      <c r="P727" s="222">
        <f t="shared" si="56"/>
        <v>100</v>
      </c>
      <c r="Q727" s="87">
        <f t="shared" si="54"/>
        <v>2</v>
      </c>
      <c r="R727" s="39">
        <f t="shared" si="55"/>
        <v>2</v>
      </c>
      <c r="S727" s="256" t="s">
        <v>240</v>
      </c>
    </row>
    <row r="728" spans="1:19" ht="51">
      <c r="A728" s="392"/>
      <c r="B728" s="390"/>
      <c r="C728" s="476"/>
      <c r="D728" s="268"/>
      <c r="E728" s="268"/>
      <c r="F728" s="268"/>
      <c r="G728" s="43" t="s">
        <v>90</v>
      </c>
      <c r="H728" s="43" t="s">
        <v>85</v>
      </c>
      <c r="I728" s="146" t="s">
        <v>140</v>
      </c>
      <c r="J728" s="43" t="s">
        <v>141</v>
      </c>
      <c r="K728" s="89" t="s">
        <v>86</v>
      </c>
      <c r="L728" s="159">
        <v>616</v>
      </c>
      <c r="M728" s="159">
        <v>616</v>
      </c>
      <c r="N728" s="85">
        <f t="shared" si="57"/>
        <v>0</v>
      </c>
      <c r="O728" s="85">
        <f t="shared" si="53"/>
        <v>0</v>
      </c>
      <c r="P728" s="222">
        <f t="shared" si="56"/>
        <v>100</v>
      </c>
      <c r="Q728" s="87">
        <f t="shared" si="54"/>
        <v>554</v>
      </c>
      <c r="R728" s="39">
        <f t="shared" si="55"/>
        <v>678</v>
      </c>
      <c r="S728" s="256" t="s">
        <v>240</v>
      </c>
    </row>
    <row r="729" spans="1:19" ht="51">
      <c r="A729" s="392"/>
      <c r="B729" s="390"/>
      <c r="C729" s="476"/>
      <c r="D729" s="268"/>
      <c r="E729" s="268"/>
      <c r="F729" s="268"/>
      <c r="G729" s="43" t="s">
        <v>90</v>
      </c>
      <c r="H729" s="43" t="s">
        <v>139</v>
      </c>
      <c r="I729" s="146" t="s">
        <v>87</v>
      </c>
      <c r="J729" s="43" t="s">
        <v>88</v>
      </c>
      <c r="K729" s="89" t="s">
        <v>86</v>
      </c>
      <c r="L729" s="159">
        <v>1</v>
      </c>
      <c r="M729" s="159">
        <v>1</v>
      </c>
      <c r="N729" s="85"/>
      <c r="O729" s="85">
        <f t="shared" si="53"/>
        <v>0</v>
      </c>
      <c r="P729" s="222">
        <f t="shared" si="56"/>
        <v>100</v>
      </c>
      <c r="Q729" s="87">
        <f t="shared" si="54"/>
        <v>1</v>
      </c>
      <c r="R729" s="39">
        <f t="shared" si="55"/>
        <v>1</v>
      </c>
      <c r="S729" s="256" t="s">
        <v>240</v>
      </c>
    </row>
    <row r="730" spans="1:19" ht="38.25">
      <c r="A730" s="392"/>
      <c r="B730" s="390"/>
      <c r="C730" s="476"/>
      <c r="D730" s="268"/>
      <c r="E730" s="268"/>
      <c r="F730" s="268"/>
      <c r="G730" s="43" t="s">
        <v>90</v>
      </c>
      <c r="H730" s="43" t="s">
        <v>85</v>
      </c>
      <c r="I730" s="146" t="s">
        <v>87</v>
      </c>
      <c r="J730" s="43" t="s">
        <v>141</v>
      </c>
      <c r="K730" s="89" t="s">
        <v>86</v>
      </c>
      <c r="L730" s="159">
        <v>2</v>
      </c>
      <c r="M730" s="159">
        <v>2</v>
      </c>
      <c r="N730" s="85">
        <f t="shared" si="57"/>
        <v>0</v>
      </c>
      <c r="O730" s="85">
        <f t="shared" si="53"/>
        <v>0</v>
      </c>
      <c r="P730" s="222">
        <f t="shared" si="56"/>
        <v>100</v>
      </c>
      <c r="Q730" s="87">
        <f t="shared" si="54"/>
        <v>2</v>
      </c>
      <c r="R730" s="39">
        <f t="shared" si="55"/>
        <v>2</v>
      </c>
      <c r="S730" s="256" t="s">
        <v>240</v>
      </c>
    </row>
    <row r="731" spans="1:19" ht="38.25">
      <c r="A731" s="392"/>
      <c r="B731" s="390"/>
      <c r="C731" s="476"/>
      <c r="D731" s="268"/>
      <c r="E731" s="268"/>
      <c r="F731" s="268"/>
      <c r="G731" s="43" t="s">
        <v>90</v>
      </c>
      <c r="H731" s="43" t="s">
        <v>85</v>
      </c>
      <c r="I731" s="146" t="s">
        <v>89</v>
      </c>
      <c r="J731" s="43" t="s">
        <v>141</v>
      </c>
      <c r="K731" s="89" t="s">
        <v>86</v>
      </c>
      <c r="L731" s="159">
        <v>5</v>
      </c>
      <c r="M731" s="159">
        <v>5</v>
      </c>
      <c r="N731" s="85">
        <f t="shared" si="57"/>
        <v>0</v>
      </c>
      <c r="O731" s="85">
        <f t="shared" si="53"/>
        <v>0</v>
      </c>
      <c r="P731" s="222">
        <f t="shared" si="56"/>
        <v>100</v>
      </c>
      <c r="Q731" s="87">
        <f t="shared" si="54"/>
        <v>5</v>
      </c>
      <c r="R731" s="39">
        <f t="shared" si="55"/>
        <v>6</v>
      </c>
      <c r="S731" s="256" t="s">
        <v>240</v>
      </c>
    </row>
    <row r="732" spans="1:19" ht="51">
      <c r="A732" s="392"/>
      <c r="B732" s="390"/>
      <c r="C732" s="476"/>
      <c r="D732" s="268"/>
      <c r="E732" s="268"/>
      <c r="F732" s="268"/>
      <c r="G732" s="43" t="s">
        <v>90</v>
      </c>
      <c r="H732" s="43" t="s">
        <v>85</v>
      </c>
      <c r="I732" s="146" t="s">
        <v>89</v>
      </c>
      <c r="J732" s="43" t="s">
        <v>88</v>
      </c>
      <c r="K732" s="89" t="s">
        <v>86</v>
      </c>
      <c r="L732" s="159">
        <v>2</v>
      </c>
      <c r="M732" s="159">
        <v>2</v>
      </c>
      <c r="N732" s="85"/>
      <c r="O732" s="85">
        <f t="shared" si="53"/>
        <v>0</v>
      </c>
      <c r="P732" s="222">
        <f t="shared" si="56"/>
        <v>100</v>
      </c>
      <c r="Q732" s="87">
        <f t="shared" si="54"/>
        <v>2</v>
      </c>
      <c r="R732" s="39">
        <f t="shared" si="55"/>
        <v>2</v>
      </c>
      <c r="S732" s="256" t="s">
        <v>240</v>
      </c>
    </row>
    <row r="733" spans="1:19" ht="51">
      <c r="A733" s="392"/>
      <c r="B733" s="390"/>
      <c r="C733" s="476"/>
      <c r="D733" s="268"/>
      <c r="E733" s="268"/>
      <c r="F733" s="268"/>
      <c r="G733" s="43" t="s">
        <v>90</v>
      </c>
      <c r="H733" s="43" t="s">
        <v>139</v>
      </c>
      <c r="I733" s="146" t="s">
        <v>89</v>
      </c>
      <c r="J733" s="43" t="s">
        <v>88</v>
      </c>
      <c r="K733" s="89" t="s">
        <v>86</v>
      </c>
      <c r="L733" s="159">
        <v>1</v>
      </c>
      <c r="M733" s="159">
        <v>1</v>
      </c>
      <c r="N733" s="85"/>
      <c r="O733" s="85">
        <f t="shared" si="53"/>
        <v>0</v>
      </c>
      <c r="P733" s="222">
        <f t="shared" si="56"/>
        <v>100</v>
      </c>
      <c r="Q733" s="87">
        <f t="shared" si="54"/>
        <v>1</v>
      </c>
      <c r="R733" s="39">
        <f t="shared" si="55"/>
        <v>1</v>
      </c>
      <c r="S733" s="256" t="s">
        <v>240</v>
      </c>
    </row>
    <row r="734" spans="1:19" ht="63.75">
      <c r="A734" s="392"/>
      <c r="B734" s="390"/>
      <c r="C734" s="476"/>
      <c r="D734" s="268"/>
      <c r="E734" s="268"/>
      <c r="F734" s="268"/>
      <c r="G734" s="43" t="s">
        <v>91</v>
      </c>
      <c r="H734" s="43" t="s">
        <v>92</v>
      </c>
      <c r="I734" s="44" t="s">
        <v>85</v>
      </c>
      <c r="J734" s="43" t="s">
        <v>141</v>
      </c>
      <c r="K734" s="43" t="s">
        <v>86</v>
      </c>
      <c r="L734" s="150">
        <v>69</v>
      </c>
      <c r="M734" s="150">
        <v>69</v>
      </c>
      <c r="N734" s="85">
        <f t="shared" si="57"/>
        <v>0</v>
      </c>
      <c r="O734" s="85">
        <f t="shared" si="53"/>
        <v>0</v>
      </c>
      <c r="P734" s="222">
        <f t="shared" si="56"/>
        <v>100</v>
      </c>
      <c r="Q734" s="87">
        <f t="shared" si="54"/>
        <v>62</v>
      </c>
      <c r="R734" s="39">
        <f t="shared" si="55"/>
        <v>76</v>
      </c>
      <c r="S734" s="256" t="s">
        <v>240</v>
      </c>
    </row>
    <row r="735" spans="1:19" ht="63.75">
      <c r="A735" s="392"/>
      <c r="B735" s="390"/>
      <c r="C735" s="476"/>
      <c r="D735" s="268"/>
      <c r="E735" s="268"/>
      <c r="F735" s="268"/>
      <c r="G735" s="43" t="s">
        <v>91</v>
      </c>
      <c r="H735" s="43" t="s">
        <v>92</v>
      </c>
      <c r="I735" s="146" t="s">
        <v>89</v>
      </c>
      <c r="J735" s="43" t="s">
        <v>141</v>
      </c>
      <c r="K735" s="43" t="s">
        <v>86</v>
      </c>
      <c r="L735" s="169">
        <v>1</v>
      </c>
      <c r="M735" s="169">
        <v>1</v>
      </c>
      <c r="N735" s="85"/>
      <c r="O735" s="85">
        <f t="shared" si="53"/>
        <v>0</v>
      </c>
      <c r="P735" s="222">
        <f t="shared" si="56"/>
        <v>100</v>
      </c>
      <c r="Q735" s="111">
        <f t="shared" si="54"/>
        <v>1</v>
      </c>
      <c r="R735" s="48">
        <f t="shared" si="55"/>
        <v>1</v>
      </c>
      <c r="S735" s="256" t="s">
        <v>240</v>
      </c>
    </row>
    <row r="736" spans="1:19" ht="51">
      <c r="A736" s="392"/>
      <c r="B736" s="390"/>
      <c r="C736" s="476"/>
      <c r="D736" s="268"/>
      <c r="E736" s="268"/>
      <c r="F736" s="268"/>
      <c r="G736" s="43" t="s">
        <v>91</v>
      </c>
      <c r="H736" s="43" t="s">
        <v>85</v>
      </c>
      <c r="I736" s="146" t="s">
        <v>89</v>
      </c>
      <c r="J736" s="43" t="s">
        <v>88</v>
      </c>
      <c r="K736" s="43" t="s">
        <v>86</v>
      </c>
      <c r="L736" s="169">
        <v>1</v>
      </c>
      <c r="M736" s="169">
        <v>1</v>
      </c>
      <c r="N736" s="85"/>
      <c r="O736" s="85"/>
      <c r="P736" s="222">
        <f t="shared" si="56"/>
        <v>100</v>
      </c>
      <c r="Q736" s="111">
        <f t="shared" si="54"/>
        <v>1</v>
      </c>
      <c r="R736" s="48">
        <f t="shared" si="55"/>
        <v>1</v>
      </c>
      <c r="S736" s="256" t="s">
        <v>240</v>
      </c>
    </row>
    <row r="737" spans="1:19" ht="26.25" thickBot="1">
      <c r="A737" s="392"/>
      <c r="B737" s="390"/>
      <c r="C737" s="476"/>
      <c r="D737" s="268"/>
      <c r="E737" s="268"/>
      <c r="F737" s="268"/>
      <c r="G737" s="178" t="s">
        <v>203</v>
      </c>
      <c r="H737" s="178" t="s">
        <v>85</v>
      </c>
      <c r="I737" s="47" t="s">
        <v>85</v>
      </c>
      <c r="J737" s="178" t="s">
        <v>85</v>
      </c>
      <c r="K737" s="178" t="s">
        <v>206</v>
      </c>
      <c r="L737" s="147">
        <v>7344</v>
      </c>
      <c r="M737" s="147">
        <v>7344</v>
      </c>
      <c r="N737" s="85">
        <f t="shared" si="57"/>
        <v>0</v>
      </c>
      <c r="O737" s="85">
        <f t="shared" si="53"/>
        <v>0</v>
      </c>
      <c r="P737" s="223">
        <f t="shared" si="56"/>
        <v>100</v>
      </c>
      <c r="Q737" s="111">
        <f t="shared" si="54"/>
        <v>6610</v>
      </c>
      <c r="R737" s="48">
        <f t="shared" si="55"/>
        <v>8078</v>
      </c>
      <c r="S737" s="264" t="s">
        <v>240</v>
      </c>
    </row>
    <row r="738" spans="1:19" ht="51">
      <c r="A738" s="396">
        <v>56</v>
      </c>
      <c r="B738" s="394" t="s">
        <v>153</v>
      </c>
      <c r="C738" s="479">
        <v>775</v>
      </c>
      <c r="D738" s="267">
        <v>66280500</v>
      </c>
      <c r="E738" s="267">
        <v>68831466.39</v>
      </c>
      <c r="F738" s="267">
        <v>68079507.47</v>
      </c>
      <c r="G738" s="189" t="s">
        <v>84</v>
      </c>
      <c r="H738" s="189" t="s">
        <v>85</v>
      </c>
      <c r="I738" s="149" t="s">
        <v>205</v>
      </c>
      <c r="J738" s="189" t="s">
        <v>141</v>
      </c>
      <c r="K738" s="189" t="s">
        <v>86</v>
      </c>
      <c r="L738" s="162">
        <v>736</v>
      </c>
      <c r="M738" s="162">
        <v>736</v>
      </c>
      <c r="N738" s="95">
        <f t="shared" si="57"/>
        <v>0</v>
      </c>
      <c r="O738" s="95">
        <f t="shared" si="53"/>
        <v>0</v>
      </c>
      <c r="P738" s="224">
        <f t="shared" si="56"/>
        <v>100</v>
      </c>
      <c r="Q738" s="96">
        <f t="shared" si="54"/>
        <v>662</v>
      </c>
      <c r="R738" s="33">
        <f t="shared" si="55"/>
        <v>810</v>
      </c>
      <c r="S738" s="257" t="s">
        <v>240</v>
      </c>
    </row>
    <row r="739" spans="1:19" ht="51">
      <c r="A739" s="397"/>
      <c r="B739" s="390"/>
      <c r="C739" s="476"/>
      <c r="D739" s="268"/>
      <c r="E739" s="268"/>
      <c r="F739" s="268"/>
      <c r="G739" s="179" t="s">
        <v>84</v>
      </c>
      <c r="H739" s="190" t="s">
        <v>85</v>
      </c>
      <c r="I739" s="146" t="s">
        <v>205</v>
      </c>
      <c r="J739" s="190" t="s">
        <v>88</v>
      </c>
      <c r="K739" s="179" t="s">
        <v>86</v>
      </c>
      <c r="L739" s="195">
        <v>2</v>
      </c>
      <c r="M739" s="195">
        <v>2</v>
      </c>
      <c r="N739" s="85">
        <f t="shared" si="57"/>
        <v>0</v>
      </c>
      <c r="O739" s="85">
        <f t="shared" si="53"/>
        <v>0</v>
      </c>
      <c r="P739" s="222">
        <f t="shared" si="56"/>
        <v>100</v>
      </c>
      <c r="Q739" s="87">
        <f t="shared" si="54"/>
        <v>2</v>
      </c>
      <c r="R739" s="39">
        <f t="shared" si="55"/>
        <v>2</v>
      </c>
      <c r="S739" s="256" t="s">
        <v>240</v>
      </c>
    </row>
    <row r="740" spans="1:19" ht="38.25">
      <c r="A740" s="397"/>
      <c r="B740" s="390"/>
      <c r="C740" s="476"/>
      <c r="D740" s="268"/>
      <c r="E740" s="268"/>
      <c r="F740" s="268"/>
      <c r="G740" s="179" t="s">
        <v>84</v>
      </c>
      <c r="H740" s="179" t="s">
        <v>139</v>
      </c>
      <c r="I740" s="146" t="s">
        <v>87</v>
      </c>
      <c r="J740" s="190" t="s">
        <v>141</v>
      </c>
      <c r="K740" s="179" t="s">
        <v>86</v>
      </c>
      <c r="L740" s="195">
        <v>17</v>
      </c>
      <c r="M740" s="195">
        <v>17</v>
      </c>
      <c r="N740" s="85">
        <f t="shared" si="57"/>
        <v>0</v>
      </c>
      <c r="O740" s="85">
        <f t="shared" si="53"/>
        <v>0</v>
      </c>
      <c r="P740" s="222">
        <f t="shared" si="56"/>
        <v>100</v>
      </c>
      <c r="Q740" s="87">
        <f t="shared" si="54"/>
        <v>15</v>
      </c>
      <c r="R740" s="39">
        <f t="shared" si="55"/>
        <v>19</v>
      </c>
      <c r="S740" s="256" t="s">
        <v>240</v>
      </c>
    </row>
    <row r="741" spans="1:19" ht="38.25">
      <c r="A741" s="397"/>
      <c r="B741" s="390"/>
      <c r="C741" s="476"/>
      <c r="D741" s="268"/>
      <c r="E741" s="268"/>
      <c r="F741" s="268"/>
      <c r="G741" s="179" t="s">
        <v>84</v>
      </c>
      <c r="H741" s="190" t="s">
        <v>85</v>
      </c>
      <c r="I741" s="146" t="s">
        <v>89</v>
      </c>
      <c r="J741" s="190" t="s">
        <v>141</v>
      </c>
      <c r="K741" s="179" t="s">
        <v>86</v>
      </c>
      <c r="L741" s="195">
        <v>4</v>
      </c>
      <c r="M741" s="195">
        <v>4</v>
      </c>
      <c r="N741" s="85">
        <f t="shared" si="57"/>
        <v>0</v>
      </c>
      <c r="O741" s="85">
        <f t="shared" si="53"/>
        <v>0</v>
      </c>
      <c r="P741" s="222">
        <f t="shared" si="56"/>
        <v>100</v>
      </c>
      <c r="Q741" s="87">
        <f t="shared" si="54"/>
        <v>4</v>
      </c>
      <c r="R741" s="39">
        <f t="shared" si="55"/>
        <v>4</v>
      </c>
      <c r="S741" s="256" t="s">
        <v>240</v>
      </c>
    </row>
    <row r="742" spans="1:19" ht="38.25">
      <c r="A742" s="397"/>
      <c r="B742" s="390"/>
      <c r="C742" s="476"/>
      <c r="D742" s="268"/>
      <c r="E742" s="268"/>
      <c r="F742" s="268"/>
      <c r="G742" s="179" t="s">
        <v>84</v>
      </c>
      <c r="H742" s="190" t="s">
        <v>139</v>
      </c>
      <c r="I742" s="146" t="s">
        <v>89</v>
      </c>
      <c r="J742" s="190" t="s">
        <v>141</v>
      </c>
      <c r="K742" s="179" t="s">
        <v>86</v>
      </c>
      <c r="L742" s="195">
        <v>1</v>
      </c>
      <c r="M742" s="195">
        <v>1</v>
      </c>
      <c r="N742" s="85">
        <f t="shared" si="57"/>
        <v>0</v>
      </c>
      <c r="O742" s="85">
        <f t="shared" si="53"/>
        <v>0</v>
      </c>
      <c r="P742" s="222">
        <f t="shared" si="56"/>
        <v>100</v>
      </c>
      <c r="Q742" s="87">
        <f t="shared" si="54"/>
        <v>1</v>
      </c>
      <c r="R742" s="39">
        <f t="shared" si="55"/>
        <v>1</v>
      </c>
      <c r="S742" s="256" t="s">
        <v>240</v>
      </c>
    </row>
    <row r="743" spans="1:19" ht="51">
      <c r="A743" s="397"/>
      <c r="B743" s="390"/>
      <c r="C743" s="476"/>
      <c r="D743" s="268"/>
      <c r="E743" s="268"/>
      <c r="F743" s="268"/>
      <c r="G743" s="179" t="s">
        <v>84</v>
      </c>
      <c r="H743" s="190" t="s">
        <v>139</v>
      </c>
      <c r="I743" s="146" t="s">
        <v>89</v>
      </c>
      <c r="J743" s="190" t="s">
        <v>88</v>
      </c>
      <c r="K743" s="179" t="s">
        <v>86</v>
      </c>
      <c r="L743" s="195">
        <v>1</v>
      </c>
      <c r="M743" s="195">
        <v>1</v>
      </c>
      <c r="N743" s="85">
        <f t="shared" si="57"/>
        <v>0</v>
      </c>
      <c r="O743" s="85">
        <f t="shared" si="53"/>
        <v>0</v>
      </c>
      <c r="P743" s="222">
        <f t="shared" si="56"/>
        <v>100</v>
      </c>
      <c r="Q743" s="87">
        <f t="shared" si="54"/>
        <v>1</v>
      </c>
      <c r="R743" s="39">
        <f t="shared" si="55"/>
        <v>1</v>
      </c>
      <c r="S743" s="256" t="s">
        <v>240</v>
      </c>
    </row>
    <row r="744" spans="1:19" ht="51">
      <c r="A744" s="397"/>
      <c r="B744" s="390"/>
      <c r="C744" s="476"/>
      <c r="D744" s="268"/>
      <c r="E744" s="268"/>
      <c r="F744" s="268"/>
      <c r="G744" s="190" t="s">
        <v>90</v>
      </c>
      <c r="H744" s="190" t="s">
        <v>85</v>
      </c>
      <c r="I744" s="146" t="s">
        <v>205</v>
      </c>
      <c r="J744" s="190" t="s">
        <v>141</v>
      </c>
      <c r="K744" s="179" t="s">
        <v>86</v>
      </c>
      <c r="L744" s="195">
        <v>741</v>
      </c>
      <c r="M744" s="195">
        <v>741</v>
      </c>
      <c r="N744" s="85">
        <f t="shared" si="57"/>
        <v>0</v>
      </c>
      <c r="O744" s="85">
        <f t="shared" si="53"/>
        <v>0</v>
      </c>
      <c r="P744" s="222">
        <f t="shared" si="56"/>
        <v>100</v>
      </c>
      <c r="Q744" s="87">
        <f t="shared" si="54"/>
        <v>667</v>
      </c>
      <c r="R744" s="39">
        <f t="shared" si="55"/>
        <v>815</v>
      </c>
      <c r="S744" s="256" t="s">
        <v>240</v>
      </c>
    </row>
    <row r="745" spans="1:19" ht="51">
      <c r="A745" s="397"/>
      <c r="B745" s="390"/>
      <c r="C745" s="476"/>
      <c r="D745" s="268"/>
      <c r="E745" s="268"/>
      <c r="F745" s="268"/>
      <c r="G745" s="190" t="s">
        <v>90</v>
      </c>
      <c r="H745" s="190" t="s">
        <v>85</v>
      </c>
      <c r="I745" s="146" t="s">
        <v>205</v>
      </c>
      <c r="J745" s="190" t="s">
        <v>88</v>
      </c>
      <c r="K745" s="179" t="s">
        <v>86</v>
      </c>
      <c r="L745" s="195">
        <v>1</v>
      </c>
      <c r="M745" s="195">
        <v>1</v>
      </c>
      <c r="N745" s="85">
        <f t="shared" si="57"/>
        <v>0</v>
      </c>
      <c r="O745" s="85">
        <f t="shared" si="53"/>
        <v>0</v>
      </c>
      <c r="P745" s="222">
        <f t="shared" si="56"/>
        <v>100</v>
      </c>
      <c r="Q745" s="87">
        <f t="shared" si="54"/>
        <v>1</v>
      </c>
      <c r="R745" s="39">
        <f t="shared" si="55"/>
        <v>1</v>
      </c>
      <c r="S745" s="256" t="s">
        <v>240</v>
      </c>
    </row>
    <row r="746" spans="1:19" ht="38.25">
      <c r="A746" s="397"/>
      <c r="B746" s="390"/>
      <c r="C746" s="476"/>
      <c r="D746" s="268"/>
      <c r="E746" s="268"/>
      <c r="F746" s="268"/>
      <c r="G746" s="190" t="s">
        <v>90</v>
      </c>
      <c r="H746" s="190" t="s">
        <v>139</v>
      </c>
      <c r="I746" s="146" t="s">
        <v>87</v>
      </c>
      <c r="J746" s="190" t="s">
        <v>141</v>
      </c>
      <c r="K746" s="179" t="s">
        <v>86</v>
      </c>
      <c r="L746" s="195">
        <v>3</v>
      </c>
      <c r="M746" s="195">
        <v>3</v>
      </c>
      <c r="N746" s="85">
        <f t="shared" si="57"/>
        <v>0</v>
      </c>
      <c r="O746" s="85">
        <f t="shared" si="53"/>
        <v>0</v>
      </c>
      <c r="P746" s="222">
        <f t="shared" si="56"/>
        <v>100</v>
      </c>
      <c r="Q746" s="87">
        <f t="shared" si="54"/>
        <v>3</v>
      </c>
      <c r="R746" s="39">
        <f t="shared" si="55"/>
        <v>3</v>
      </c>
      <c r="S746" s="256" t="s">
        <v>240</v>
      </c>
    </row>
    <row r="747" spans="1:19" ht="38.25">
      <c r="A747" s="397"/>
      <c r="B747" s="390"/>
      <c r="C747" s="476"/>
      <c r="D747" s="268"/>
      <c r="E747" s="268"/>
      <c r="F747" s="268"/>
      <c r="G747" s="190" t="s">
        <v>90</v>
      </c>
      <c r="H747" s="190" t="s">
        <v>85</v>
      </c>
      <c r="I747" s="146" t="s">
        <v>89</v>
      </c>
      <c r="J747" s="190" t="s">
        <v>141</v>
      </c>
      <c r="K747" s="179" t="s">
        <v>86</v>
      </c>
      <c r="L747" s="195">
        <v>1</v>
      </c>
      <c r="M747" s="195">
        <v>1</v>
      </c>
      <c r="N747" s="85">
        <f t="shared" si="57"/>
        <v>0</v>
      </c>
      <c r="O747" s="85">
        <f t="shared" si="53"/>
        <v>0</v>
      </c>
      <c r="P747" s="222">
        <f t="shared" si="56"/>
        <v>100</v>
      </c>
      <c r="Q747" s="87">
        <f t="shared" si="54"/>
        <v>1</v>
      </c>
      <c r="R747" s="39">
        <f t="shared" si="55"/>
        <v>1</v>
      </c>
      <c r="S747" s="256" t="s">
        <v>240</v>
      </c>
    </row>
    <row r="748" spans="1:19" ht="38.25">
      <c r="A748" s="397"/>
      <c r="B748" s="390"/>
      <c r="C748" s="476"/>
      <c r="D748" s="268"/>
      <c r="E748" s="268"/>
      <c r="F748" s="268"/>
      <c r="G748" s="190" t="s">
        <v>90</v>
      </c>
      <c r="H748" s="190" t="s">
        <v>139</v>
      </c>
      <c r="I748" s="146" t="s">
        <v>89</v>
      </c>
      <c r="J748" s="190" t="s">
        <v>141</v>
      </c>
      <c r="K748" s="179" t="s">
        <v>86</v>
      </c>
      <c r="L748" s="195">
        <v>3</v>
      </c>
      <c r="M748" s="195">
        <v>3</v>
      </c>
      <c r="N748" s="85">
        <f t="shared" si="57"/>
        <v>0</v>
      </c>
      <c r="O748" s="85">
        <f t="shared" si="53"/>
        <v>0</v>
      </c>
      <c r="P748" s="222">
        <f t="shared" si="56"/>
        <v>100</v>
      </c>
      <c r="Q748" s="87">
        <f t="shared" si="54"/>
        <v>3</v>
      </c>
      <c r="R748" s="39">
        <f t="shared" si="55"/>
        <v>3</v>
      </c>
      <c r="S748" s="256" t="s">
        <v>240</v>
      </c>
    </row>
    <row r="749" spans="1:19" ht="51">
      <c r="A749" s="397"/>
      <c r="B749" s="390"/>
      <c r="C749" s="476"/>
      <c r="D749" s="268"/>
      <c r="E749" s="268"/>
      <c r="F749" s="268"/>
      <c r="G749" s="178" t="s">
        <v>90</v>
      </c>
      <c r="H749" s="178" t="s">
        <v>139</v>
      </c>
      <c r="I749" s="90" t="s">
        <v>89</v>
      </c>
      <c r="J749" s="178" t="s">
        <v>88</v>
      </c>
      <c r="K749" s="180" t="s">
        <v>86</v>
      </c>
      <c r="L749" s="182">
        <v>2</v>
      </c>
      <c r="M749" s="182">
        <v>2</v>
      </c>
      <c r="N749" s="85">
        <f t="shared" si="57"/>
        <v>0</v>
      </c>
      <c r="O749" s="85">
        <f aca="true" t="shared" si="58" ref="O749:O754">L749-M749</f>
        <v>0</v>
      </c>
      <c r="P749" s="222">
        <f t="shared" si="56"/>
        <v>100</v>
      </c>
      <c r="Q749" s="111">
        <f t="shared" si="54"/>
        <v>2</v>
      </c>
      <c r="R749" s="48">
        <f t="shared" si="55"/>
        <v>2</v>
      </c>
      <c r="S749" s="264" t="s">
        <v>240</v>
      </c>
    </row>
    <row r="750" spans="1:19" ht="63.75">
      <c r="A750" s="397"/>
      <c r="B750" s="390"/>
      <c r="C750" s="476"/>
      <c r="D750" s="268"/>
      <c r="E750" s="268"/>
      <c r="F750" s="268"/>
      <c r="G750" s="190" t="s">
        <v>91</v>
      </c>
      <c r="H750" s="190" t="s">
        <v>92</v>
      </c>
      <c r="I750" s="200" t="s">
        <v>85</v>
      </c>
      <c r="J750" s="190" t="s">
        <v>141</v>
      </c>
      <c r="K750" s="190" t="s">
        <v>206</v>
      </c>
      <c r="L750" s="150">
        <v>83</v>
      </c>
      <c r="M750" s="150">
        <v>83</v>
      </c>
      <c r="N750" s="40">
        <f t="shared" si="57"/>
        <v>0</v>
      </c>
      <c r="O750" s="114">
        <f t="shared" si="58"/>
        <v>0</v>
      </c>
      <c r="P750" s="222">
        <f t="shared" si="56"/>
        <v>100</v>
      </c>
      <c r="Q750" s="87">
        <f>ROUND(L750-(L750*10/100),0)</f>
        <v>75</v>
      </c>
      <c r="R750" s="39">
        <f>ROUND(L750+(L750*10/100),0)</f>
        <v>91</v>
      </c>
      <c r="S750" s="256" t="s">
        <v>240</v>
      </c>
    </row>
    <row r="751" spans="1:19" ht="63.75">
      <c r="A751" s="397"/>
      <c r="B751" s="390"/>
      <c r="C751" s="476"/>
      <c r="D751" s="268"/>
      <c r="E751" s="268"/>
      <c r="F751" s="268"/>
      <c r="G751" s="190" t="s">
        <v>91</v>
      </c>
      <c r="H751" s="190" t="s">
        <v>92</v>
      </c>
      <c r="I751" s="146" t="s">
        <v>89</v>
      </c>
      <c r="J751" s="190" t="s">
        <v>141</v>
      </c>
      <c r="K751" s="190" t="s">
        <v>206</v>
      </c>
      <c r="L751" s="150">
        <v>1</v>
      </c>
      <c r="M751" s="150">
        <v>1</v>
      </c>
      <c r="N751" s="40">
        <f t="shared" si="57"/>
        <v>0</v>
      </c>
      <c r="O751" s="114">
        <f t="shared" si="58"/>
        <v>0</v>
      </c>
      <c r="P751" s="222">
        <f t="shared" si="56"/>
        <v>100</v>
      </c>
      <c r="Q751" s="87">
        <f>ROUND(L751-(L751*10/100),0)</f>
        <v>1</v>
      </c>
      <c r="R751" s="39">
        <f>ROUND(L751+(L751*10/100),0)</f>
        <v>1</v>
      </c>
      <c r="S751" s="256" t="s">
        <v>240</v>
      </c>
    </row>
    <row r="752" spans="1:19" ht="26.25" thickBot="1">
      <c r="A752" s="398"/>
      <c r="B752" s="395"/>
      <c r="C752" s="477"/>
      <c r="D752" s="269"/>
      <c r="E752" s="269"/>
      <c r="F752" s="269"/>
      <c r="G752" s="202" t="s">
        <v>203</v>
      </c>
      <c r="H752" s="202" t="s">
        <v>85</v>
      </c>
      <c r="I752" s="77" t="s">
        <v>85</v>
      </c>
      <c r="J752" s="202" t="s">
        <v>85</v>
      </c>
      <c r="K752" s="202" t="s">
        <v>206</v>
      </c>
      <c r="L752" s="217">
        <v>13284</v>
      </c>
      <c r="M752" s="217">
        <v>13284</v>
      </c>
      <c r="N752" s="72">
        <f t="shared" si="57"/>
        <v>0</v>
      </c>
      <c r="O752" s="116">
        <f t="shared" si="58"/>
        <v>0</v>
      </c>
      <c r="P752" s="225">
        <f t="shared" si="56"/>
        <v>100</v>
      </c>
      <c r="Q752" s="94">
        <f>ROUND(L752-(L752*10/100),0)</f>
        <v>11956</v>
      </c>
      <c r="R752" s="73">
        <f>ROUND(L752+(L752*10/100),0)</f>
        <v>14612</v>
      </c>
      <c r="S752" s="259" t="s">
        <v>240</v>
      </c>
    </row>
    <row r="753" spans="1:19" ht="26.25" thickBot="1">
      <c r="A753" s="23">
        <v>57</v>
      </c>
      <c r="B753" s="220" t="s">
        <v>96</v>
      </c>
      <c r="C753" s="480">
        <v>775</v>
      </c>
      <c r="D753" s="213">
        <v>63705300</v>
      </c>
      <c r="E753" s="213">
        <v>58264160.54</v>
      </c>
      <c r="F753" s="216">
        <v>57603304.97</v>
      </c>
      <c r="G753" s="170" t="s">
        <v>97</v>
      </c>
      <c r="H753" s="170" t="s">
        <v>85</v>
      </c>
      <c r="I753" s="171" t="s">
        <v>85</v>
      </c>
      <c r="J753" s="170"/>
      <c r="K753" s="170" t="s">
        <v>93</v>
      </c>
      <c r="L753" s="172">
        <v>695726</v>
      </c>
      <c r="M753" s="172">
        <v>695726</v>
      </c>
      <c r="N753" s="173">
        <f t="shared" si="57"/>
        <v>0</v>
      </c>
      <c r="O753" s="173">
        <f t="shared" si="58"/>
        <v>0</v>
      </c>
      <c r="P753" s="226">
        <f t="shared" si="56"/>
        <v>100</v>
      </c>
      <c r="Q753" s="174">
        <f>ROUND(L753-(L753*10/100),0)</f>
        <v>626153</v>
      </c>
      <c r="R753" s="175">
        <f>ROUND(L753+(L753*10/100),0)</f>
        <v>765299</v>
      </c>
      <c r="S753" s="260" t="s">
        <v>240</v>
      </c>
    </row>
    <row r="754" spans="1:19" ht="39" thickBot="1">
      <c r="A754" s="23">
        <v>58</v>
      </c>
      <c r="B754" s="220" t="s">
        <v>142</v>
      </c>
      <c r="C754" s="480">
        <v>775</v>
      </c>
      <c r="D754" s="213">
        <v>16028000</v>
      </c>
      <c r="E754" s="213">
        <v>13187872.39</v>
      </c>
      <c r="F754" s="214">
        <v>12625783.87</v>
      </c>
      <c r="G754" s="170" t="s">
        <v>97</v>
      </c>
      <c r="H754" s="170" t="s">
        <v>244</v>
      </c>
      <c r="I754" s="171" t="s">
        <v>85</v>
      </c>
      <c r="J754" s="170"/>
      <c r="K754" s="170" t="s">
        <v>93</v>
      </c>
      <c r="L754" s="172">
        <v>165292</v>
      </c>
      <c r="M754" s="172">
        <v>165712</v>
      </c>
      <c r="N754" s="215">
        <f t="shared" si="57"/>
        <v>0.2540957820100118</v>
      </c>
      <c r="O754" s="215">
        <f t="shared" si="58"/>
        <v>-420</v>
      </c>
      <c r="P754" s="226">
        <f t="shared" si="56"/>
        <v>100.25409578201001</v>
      </c>
      <c r="Q754" s="175">
        <f>ROUND(L754-(L754*10/100),0)</f>
        <v>148763</v>
      </c>
      <c r="R754" s="175">
        <f>ROUND(L754+(L754*10/100),0)</f>
        <v>181821</v>
      </c>
      <c r="S754" s="260" t="s">
        <v>240</v>
      </c>
    </row>
  </sheetData>
  <sheetProtection/>
  <mergeCells count="908">
    <mergeCell ref="E738:E752"/>
    <mergeCell ref="F738:F752"/>
    <mergeCell ref="D695:D710"/>
    <mergeCell ref="E695:E710"/>
    <mergeCell ref="F695:F710"/>
    <mergeCell ref="F613:F623"/>
    <mergeCell ref="E711:E721"/>
    <mergeCell ref="F711:F721"/>
    <mergeCell ref="D640:D650"/>
    <mergeCell ref="E640:E650"/>
    <mergeCell ref="F640:F650"/>
    <mergeCell ref="F722:F737"/>
    <mergeCell ref="E603:E612"/>
    <mergeCell ref="F603:F612"/>
    <mergeCell ref="E560:E581"/>
    <mergeCell ref="F582:F593"/>
    <mergeCell ref="D667:D680"/>
    <mergeCell ref="E667:E680"/>
    <mergeCell ref="F667:F680"/>
    <mergeCell ref="D613:D623"/>
    <mergeCell ref="E613:E623"/>
    <mergeCell ref="F624:F639"/>
    <mergeCell ref="D651:D658"/>
    <mergeCell ref="E651:E658"/>
    <mergeCell ref="F651:F658"/>
    <mergeCell ref="D738:D752"/>
    <mergeCell ref="D659:D666"/>
    <mergeCell ref="E659:E666"/>
    <mergeCell ref="F659:F666"/>
    <mergeCell ref="D722:D737"/>
    <mergeCell ref="E722:E737"/>
    <mergeCell ref="F594:F602"/>
    <mergeCell ref="D582:D593"/>
    <mergeCell ref="E582:E593"/>
    <mergeCell ref="F560:F581"/>
    <mergeCell ref="D711:D721"/>
    <mergeCell ref="D681:D694"/>
    <mergeCell ref="E681:E694"/>
    <mergeCell ref="F681:F694"/>
    <mergeCell ref="D624:D639"/>
    <mergeCell ref="E624:E639"/>
    <mergeCell ref="D102:D108"/>
    <mergeCell ref="E102:E108"/>
    <mergeCell ref="F102:F108"/>
    <mergeCell ref="D544:D559"/>
    <mergeCell ref="D416:D435"/>
    <mergeCell ref="F292:F305"/>
    <mergeCell ref="E544:E559"/>
    <mergeCell ref="F544:F559"/>
    <mergeCell ref="E518:E543"/>
    <mergeCell ref="F518:F543"/>
    <mergeCell ref="P558:P559"/>
    <mergeCell ref="P568:P569"/>
    <mergeCell ref="P580:P581"/>
    <mergeCell ref="P530:P531"/>
    <mergeCell ref="P542:P543"/>
    <mergeCell ref="N549:N550"/>
    <mergeCell ref="O549:O550"/>
    <mergeCell ref="P549:P550"/>
    <mergeCell ref="P476:P477"/>
    <mergeCell ref="P482:P483"/>
    <mergeCell ref="P490:P491"/>
    <mergeCell ref="P500:P501"/>
    <mergeCell ref="P508:P509"/>
    <mergeCell ref="P516:P517"/>
    <mergeCell ref="P422:P423"/>
    <mergeCell ref="P434:P435"/>
    <mergeCell ref="P442:P443"/>
    <mergeCell ref="P452:P453"/>
    <mergeCell ref="P462:P463"/>
    <mergeCell ref="P470:P471"/>
    <mergeCell ref="P362:P363"/>
    <mergeCell ref="P368:P369"/>
    <mergeCell ref="P380:P381"/>
    <mergeCell ref="P394:P395"/>
    <mergeCell ref="P402:P403"/>
    <mergeCell ref="P414:P415"/>
    <mergeCell ref="P310:P311"/>
    <mergeCell ref="P318:P319"/>
    <mergeCell ref="P328:P329"/>
    <mergeCell ref="P340:P341"/>
    <mergeCell ref="P348:P349"/>
    <mergeCell ref="P356:P357"/>
    <mergeCell ref="P260:P261"/>
    <mergeCell ref="P274:P275"/>
    <mergeCell ref="P282:P283"/>
    <mergeCell ref="P290:P291"/>
    <mergeCell ref="P296:P297"/>
    <mergeCell ref="P304:P305"/>
    <mergeCell ref="P222:P223"/>
    <mergeCell ref="P230:P231"/>
    <mergeCell ref="P234:P235"/>
    <mergeCell ref="P240:P241"/>
    <mergeCell ref="P244:P245"/>
    <mergeCell ref="P250:P251"/>
    <mergeCell ref="P186:P187"/>
    <mergeCell ref="P194:P195"/>
    <mergeCell ref="P198:P199"/>
    <mergeCell ref="P206:P207"/>
    <mergeCell ref="P210:P211"/>
    <mergeCell ref="P214:P215"/>
    <mergeCell ref="A95:B95"/>
    <mergeCell ref="D95:N95"/>
    <mergeCell ref="P148:P149"/>
    <mergeCell ref="P162:P163"/>
    <mergeCell ref="P168:P169"/>
    <mergeCell ref="P178:P179"/>
    <mergeCell ref="P154:P155"/>
    <mergeCell ref="P140:P141"/>
    <mergeCell ref="C133:C134"/>
    <mergeCell ref="D133:D134"/>
    <mergeCell ref="D135:N135"/>
    <mergeCell ref="C114:C116"/>
    <mergeCell ref="D114:D116"/>
    <mergeCell ref="E114:E116"/>
    <mergeCell ref="F114:F116"/>
    <mergeCell ref="C125:C132"/>
    <mergeCell ref="D125:D132"/>
    <mergeCell ref="H114:H115"/>
    <mergeCell ref="C117:C124"/>
    <mergeCell ref="D117:D124"/>
    <mergeCell ref="D96:D98"/>
    <mergeCell ref="E96:E98"/>
    <mergeCell ref="F96:F98"/>
    <mergeCell ref="C99:C101"/>
    <mergeCell ref="D99:D101"/>
    <mergeCell ref="E99:E101"/>
    <mergeCell ref="C3:C4"/>
    <mergeCell ref="P3:P4"/>
    <mergeCell ref="A6:B6"/>
    <mergeCell ref="D6:Q6"/>
    <mergeCell ref="C52:C56"/>
    <mergeCell ref="D52:D56"/>
    <mergeCell ref="E52:E56"/>
    <mergeCell ref="F52:F56"/>
    <mergeCell ref="H54:H56"/>
    <mergeCell ref="G54:G56"/>
    <mergeCell ref="J446:J447"/>
    <mergeCell ref="I496:I497"/>
    <mergeCell ref="J496:J497"/>
    <mergeCell ref="J308:J309"/>
    <mergeCell ref="I166:I167"/>
    <mergeCell ref="I164:I165"/>
    <mergeCell ref="J202:J203"/>
    <mergeCell ref="J166:J167"/>
    <mergeCell ref="J180:J181"/>
    <mergeCell ref="I388:I389"/>
    <mergeCell ref="B358:B369"/>
    <mergeCell ref="J424:J425"/>
    <mergeCell ref="I398:I399"/>
    <mergeCell ref="I386:I387"/>
    <mergeCell ref="J512:J513"/>
    <mergeCell ref="J396:J397"/>
    <mergeCell ref="I406:I407"/>
    <mergeCell ref="J406:J407"/>
    <mergeCell ref="I402:J403"/>
    <mergeCell ref="J474:J475"/>
    <mergeCell ref="A358:A369"/>
    <mergeCell ref="G358:G363"/>
    <mergeCell ref="I376:I377"/>
    <mergeCell ref="H376:H381"/>
    <mergeCell ref="J376:J377"/>
    <mergeCell ref="J366:J367"/>
    <mergeCell ref="J378:J379"/>
    <mergeCell ref="H364:H369"/>
    <mergeCell ref="H360:H361"/>
    <mergeCell ref="I380:J381"/>
    <mergeCell ref="B196:B207"/>
    <mergeCell ref="I206:J207"/>
    <mergeCell ref="I358:I359"/>
    <mergeCell ref="J358:J359"/>
    <mergeCell ref="I372:I373"/>
    <mergeCell ref="J372:J373"/>
    <mergeCell ref="I266:I267"/>
    <mergeCell ref="J266:J267"/>
    <mergeCell ref="J292:J293"/>
    <mergeCell ref="I316:I317"/>
    <mergeCell ref="B292:B305"/>
    <mergeCell ref="A292:A305"/>
    <mergeCell ref="I300:I301"/>
    <mergeCell ref="J300:J301"/>
    <mergeCell ref="G9:G10"/>
    <mergeCell ref="H9:H10"/>
    <mergeCell ref="J11:J12"/>
    <mergeCell ref="G49:G50"/>
    <mergeCell ref="H49:H50"/>
    <mergeCell ref="J172:J173"/>
    <mergeCell ref="H164:H169"/>
    <mergeCell ref="H280:H283"/>
    <mergeCell ref="H292:H297"/>
    <mergeCell ref="I170:I171"/>
    <mergeCell ref="G164:G169"/>
    <mergeCell ref="G106:G107"/>
    <mergeCell ref="H156:H163"/>
    <mergeCell ref="H170:H179"/>
    <mergeCell ref="I202:I203"/>
    <mergeCell ref="I200:I201"/>
    <mergeCell ref="H11:H12"/>
    <mergeCell ref="H150:H155"/>
    <mergeCell ref="H136:H137"/>
    <mergeCell ref="H142:H149"/>
    <mergeCell ref="I109:I111"/>
    <mergeCell ref="J109:J111"/>
    <mergeCell ref="I148:J149"/>
    <mergeCell ref="J150:J151"/>
    <mergeCell ref="J152:J153"/>
    <mergeCell ref="I138:I139"/>
    <mergeCell ref="I362:J363"/>
    <mergeCell ref="I374:I375"/>
    <mergeCell ref="J390:J391"/>
    <mergeCell ref="I342:I343"/>
    <mergeCell ref="J392:J393"/>
    <mergeCell ref="J342:J343"/>
    <mergeCell ref="J388:J389"/>
    <mergeCell ref="I348:J349"/>
    <mergeCell ref="H306:H311"/>
    <mergeCell ref="I306:I307"/>
    <mergeCell ref="H372:H375"/>
    <mergeCell ref="H312:H319"/>
    <mergeCell ref="I312:I313"/>
    <mergeCell ref="J352:J353"/>
    <mergeCell ref="J370:J371"/>
    <mergeCell ref="I334:I335"/>
    <mergeCell ref="I336:I337"/>
    <mergeCell ref="I344:I345"/>
    <mergeCell ref="I574:I575"/>
    <mergeCell ref="J574:J575"/>
    <mergeCell ref="B594:B602"/>
    <mergeCell ref="H526:H529"/>
    <mergeCell ref="H530:H531"/>
    <mergeCell ref="I532:I533"/>
    <mergeCell ref="J526:J527"/>
    <mergeCell ref="J572:J573"/>
    <mergeCell ref="J544:J545"/>
    <mergeCell ref="J576:J577"/>
    <mergeCell ref="A651:A658"/>
    <mergeCell ref="B651:B658"/>
    <mergeCell ref="A659:A666"/>
    <mergeCell ref="B659:B666"/>
    <mergeCell ref="A613:A623"/>
    <mergeCell ref="B613:B623"/>
    <mergeCell ref="A624:A639"/>
    <mergeCell ref="B640:B650"/>
    <mergeCell ref="A640:A650"/>
    <mergeCell ref="A681:A694"/>
    <mergeCell ref="B681:B694"/>
    <mergeCell ref="A711:A721"/>
    <mergeCell ref="B711:B721"/>
    <mergeCell ref="A722:A737"/>
    <mergeCell ref="B722:B737"/>
    <mergeCell ref="I576:I577"/>
    <mergeCell ref="A738:A752"/>
    <mergeCell ref="B738:B752"/>
    <mergeCell ref="A695:A710"/>
    <mergeCell ref="B695:B710"/>
    <mergeCell ref="A667:A680"/>
    <mergeCell ref="B667:B680"/>
    <mergeCell ref="A603:A612"/>
    <mergeCell ref="B603:B612"/>
    <mergeCell ref="A594:A602"/>
    <mergeCell ref="B624:B639"/>
    <mergeCell ref="G552:G559"/>
    <mergeCell ref="A544:A559"/>
    <mergeCell ref="G560:G569"/>
    <mergeCell ref="A582:A593"/>
    <mergeCell ref="B582:B593"/>
    <mergeCell ref="D603:D612"/>
    <mergeCell ref="D560:D581"/>
    <mergeCell ref="D594:D602"/>
    <mergeCell ref="E594:E602"/>
    <mergeCell ref="H544:H551"/>
    <mergeCell ref="G532:G543"/>
    <mergeCell ref="H552:H559"/>
    <mergeCell ref="B518:B543"/>
    <mergeCell ref="H532:H543"/>
    <mergeCell ref="H518:H525"/>
    <mergeCell ref="B544:B559"/>
    <mergeCell ref="G544:G551"/>
    <mergeCell ref="A518:A543"/>
    <mergeCell ref="G502:G509"/>
    <mergeCell ref="H502:H509"/>
    <mergeCell ref="I512:I513"/>
    <mergeCell ref="A560:A581"/>
    <mergeCell ref="H570:H581"/>
    <mergeCell ref="I580:J581"/>
    <mergeCell ref="I552:I553"/>
    <mergeCell ref="B560:B581"/>
    <mergeCell ref="G570:G581"/>
    <mergeCell ref="I568:J569"/>
    <mergeCell ref="I502:I503"/>
    <mergeCell ref="J532:J533"/>
    <mergeCell ref="I536:I537"/>
    <mergeCell ref="I564:I565"/>
    <mergeCell ref="I340:J341"/>
    <mergeCell ref="J518:J519"/>
    <mergeCell ref="I520:I521"/>
    <mergeCell ref="I396:I397"/>
    <mergeCell ref="J384:J385"/>
    <mergeCell ref="I538:I539"/>
    <mergeCell ref="J560:J561"/>
    <mergeCell ref="H560:H569"/>
    <mergeCell ref="I562:I563"/>
    <mergeCell ref="J562:J563"/>
    <mergeCell ref="I544:I545"/>
    <mergeCell ref="I550:J551"/>
    <mergeCell ref="J564:J565"/>
    <mergeCell ref="I558:J559"/>
    <mergeCell ref="I542:J543"/>
    <mergeCell ref="I440:I441"/>
    <mergeCell ref="J466:J467"/>
    <mergeCell ref="I378:I379"/>
    <mergeCell ref="I382:I383"/>
    <mergeCell ref="J334:J335"/>
    <mergeCell ref="J426:J427"/>
    <mergeCell ref="I400:I401"/>
    <mergeCell ref="J374:J375"/>
    <mergeCell ref="I390:I391"/>
    <mergeCell ref="I442:J443"/>
    <mergeCell ref="I534:I535"/>
    <mergeCell ref="G464:G471"/>
    <mergeCell ref="H460:H463"/>
    <mergeCell ref="G492:G501"/>
    <mergeCell ref="G510:G517"/>
    <mergeCell ref="G444:G453"/>
    <mergeCell ref="H454:H455"/>
    <mergeCell ref="I450:I451"/>
    <mergeCell ref="G518:G531"/>
    <mergeCell ref="G472:G477"/>
    <mergeCell ref="I434:J435"/>
    <mergeCell ref="I424:I425"/>
    <mergeCell ref="I432:I433"/>
    <mergeCell ref="J432:J433"/>
    <mergeCell ref="I428:I429"/>
    <mergeCell ref="J428:J429"/>
    <mergeCell ref="I426:I427"/>
    <mergeCell ref="I422:J423"/>
    <mergeCell ref="J350:J351"/>
    <mergeCell ref="I364:I365"/>
    <mergeCell ref="J364:J365"/>
    <mergeCell ref="I356:J357"/>
    <mergeCell ref="I416:I417"/>
    <mergeCell ref="J420:J421"/>
    <mergeCell ref="I408:I409"/>
    <mergeCell ref="I354:I355"/>
    <mergeCell ref="I420:I421"/>
    <mergeCell ref="G370:G381"/>
    <mergeCell ref="G396:G403"/>
    <mergeCell ref="G382:G395"/>
    <mergeCell ref="H382:H383"/>
    <mergeCell ref="H396:H403"/>
    <mergeCell ref="G350:G357"/>
    <mergeCell ref="I188:I189"/>
    <mergeCell ref="J306:J307"/>
    <mergeCell ref="J320:J321"/>
    <mergeCell ref="I224:I225"/>
    <mergeCell ref="J336:J337"/>
    <mergeCell ref="I320:I321"/>
    <mergeCell ref="J330:J331"/>
    <mergeCell ref="I222:J223"/>
    <mergeCell ref="J284:J285"/>
    <mergeCell ref="I226:I227"/>
    <mergeCell ref="I182:I183"/>
    <mergeCell ref="I172:I173"/>
    <mergeCell ref="J182:J183"/>
    <mergeCell ref="J176:J177"/>
    <mergeCell ref="I174:I175"/>
    <mergeCell ref="I186:J187"/>
    <mergeCell ref="I178:J179"/>
    <mergeCell ref="I152:I153"/>
    <mergeCell ref="I158:I159"/>
    <mergeCell ref="I154:J155"/>
    <mergeCell ref="I160:I161"/>
    <mergeCell ref="J160:J161"/>
    <mergeCell ref="A125:A132"/>
    <mergeCell ref="D150:D163"/>
    <mergeCell ref="I140:J141"/>
    <mergeCell ref="C150:C163"/>
    <mergeCell ref="I162:J163"/>
    <mergeCell ref="A114:A116"/>
    <mergeCell ref="A133:A134"/>
    <mergeCell ref="B133:B134"/>
    <mergeCell ref="B136:B149"/>
    <mergeCell ref="B164:B172"/>
    <mergeCell ref="A136:A149"/>
    <mergeCell ref="A150:A163"/>
    <mergeCell ref="A135:B135"/>
    <mergeCell ref="B1:M1"/>
    <mergeCell ref="H99:H100"/>
    <mergeCell ref="B72:B94"/>
    <mergeCell ref="I150:I151"/>
    <mergeCell ref="B125:B132"/>
    <mergeCell ref="I114:I115"/>
    <mergeCell ref="I96:I97"/>
    <mergeCell ref="I11:I12"/>
    <mergeCell ref="B150:B163"/>
    <mergeCell ref="J114:J115"/>
    <mergeCell ref="G224:G231"/>
    <mergeCell ref="J158:J159"/>
    <mergeCell ref="G156:G161"/>
    <mergeCell ref="H208:H211"/>
    <mergeCell ref="H196:H199"/>
    <mergeCell ref="I192:I193"/>
    <mergeCell ref="J156:J157"/>
    <mergeCell ref="I190:I191"/>
    <mergeCell ref="J208:J209"/>
    <mergeCell ref="I212:I213"/>
    <mergeCell ref="I292:I293"/>
    <mergeCell ref="G252:G261"/>
    <mergeCell ref="I464:I465"/>
    <mergeCell ref="J456:J457"/>
    <mergeCell ref="J430:J431"/>
    <mergeCell ref="H424:H435"/>
    <mergeCell ref="H370:H371"/>
    <mergeCell ref="H350:H357"/>
    <mergeCell ref="H384:H387"/>
    <mergeCell ref="H388:H395"/>
    <mergeCell ref="J450:J451"/>
    <mergeCell ref="H484:H491"/>
    <mergeCell ref="J492:J493"/>
    <mergeCell ref="J494:J495"/>
    <mergeCell ref="G298:G305"/>
    <mergeCell ref="I298:I299"/>
    <mergeCell ref="H298:H305"/>
    <mergeCell ref="J354:J355"/>
    <mergeCell ref="J344:J345"/>
    <mergeCell ref="J436:J437"/>
    <mergeCell ref="I492:I493"/>
    <mergeCell ref="I436:I437"/>
    <mergeCell ref="I438:I439"/>
    <mergeCell ref="J438:J439"/>
    <mergeCell ref="I446:I447"/>
    <mergeCell ref="H472:H477"/>
    <mergeCell ref="H464:H471"/>
    <mergeCell ref="I474:I475"/>
    <mergeCell ref="H458:H459"/>
    <mergeCell ref="J440:J441"/>
    <mergeCell ref="I486:I487"/>
    <mergeCell ref="I468:I469"/>
    <mergeCell ref="J498:J499"/>
    <mergeCell ref="I466:I467"/>
    <mergeCell ref="I504:I505"/>
    <mergeCell ref="I494:I495"/>
    <mergeCell ref="J472:J473"/>
    <mergeCell ref="I484:I485"/>
    <mergeCell ref="I476:J477"/>
    <mergeCell ref="J468:J469"/>
    <mergeCell ref="J510:J511"/>
    <mergeCell ref="A502:A517"/>
    <mergeCell ref="H492:H501"/>
    <mergeCell ref="G484:G491"/>
    <mergeCell ref="B502:B517"/>
    <mergeCell ref="I478:I479"/>
    <mergeCell ref="J478:J479"/>
    <mergeCell ref="I482:J483"/>
    <mergeCell ref="H510:H517"/>
    <mergeCell ref="J484:J485"/>
    <mergeCell ref="H478:H483"/>
    <mergeCell ref="J578:J579"/>
    <mergeCell ref="J552:J553"/>
    <mergeCell ref="I500:J501"/>
    <mergeCell ref="I498:I499"/>
    <mergeCell ref="I530:J531"/>
    <mergeCell ref="I506:I507"/>
    <mergeCell ref="I518:I519"/>
    <mergeCell ref="J506:J507"/>
    <mergeCell ref="J504:J505"/>
    <mergeCell ref="B396:B415"/>
    <mergeCell ref="I526:I527"/>
    <mergeCell ref="G478:G483"/>
    <mergeCell ref="I572:I573"/>
    <mergeCell ref="I528:I529"/>
    <mergeCell ref="I490:J491"/>
    <mergeCell ref="I522:I523"/>
    <mergeCell ref="J528:J529"/>
    <mergeCell ref="J488:J489"/>
    <mergeCell ref="J502:J503"/>
    <mergeCell ref="H456:H457"/>
    <mergeCell ref="H416:H423"/>
    <mergeCell ref="H436:H443"/>
    <mergeCell ref="H404:H415"/>
    <mergeCell ref="G416:G423"/>
    <mergeCell ref="G436:G443"/>
    <mergeCell ref="G454:G463"/>
    <mergeCell ref="H444:H453"/>
    <mergeCell ref="G404:G415"/>
    <mergeCell ref="G424:G435"/>
    <mergeCell ref="I196:I197"/>
    <mergeCell ref="J204:J205"/>
    <mergeCell ref="J196:J197"/>
    <mergeCell ref="I204:I205"/>
    <mergeCell ref="G284:G291"/>
    <mergeCell ref="H246:H251"/>
    <mergeCell ref="I274:J275"/>
    <mergeCell ref="I270:I271"/>
    <mergeCell ref="J254:J255"/>
    <mergeCell ref="J280:J281"/>
    <mergeCell ref="B208:B215"/>
    <mergeCell ref="B242:B251"/>
    <mergeCell ref="H184:H187"/>
    <mergeCell ref="G208:G211"/>
    <mergeCell ref="J188:J189"/>
    <mergeCell ref="G232:G235"/>
    <mergeCell ref="I214:J215"/>
    <mergeCell ref="I194:J195"/>
    <mergeCell ref="J192:J193"/>
    <mergeCell ref="G180:G187"/>
    <mergeCell ref="H276:H279"/>
    <mergeCell ref="H232:H235"/>
    <mergeCell ref="G236:G241"/>
    <mergeCell ref="H262:H275"/>
    <mergeCell ref="G262:G275"/>
    <mergeCell ref="B276:B291"/>
    <mergeCell ref="G276:G283"/>
    <mergeCell ref="H284:H291"/>
    <mergeCell ref="C242:C251"/>
    <mergeCell ref="G188:G195"/>
    <mergeCell ref="G200:G207"/>
    <mergeCell ref="I184:I185"/>
    <mergeCell ref="G212:G215"/>
    <mergeCell ref="H252:H261"/>
    <mergeCell ref="H236:H241"/>
    <mergeCell ref="G242:G245"/>
    <mergeCell ref="H212:H215"/>
    <mergeCell ref="I208:I209"/>
    <mergeCell ref="I260:J261"/>
    <mergeCell ref="H180:H183"/>
    <mergeCell ref="I180:I181"/>
    <mergeCell ref="J190:J191"/>
    <mergeCell ref="G196:G199"/>
    <mergeCell ref="J212:J213"/>
    <mergeCell ref="G216:G223"/>
    <mergeCell ref="J184:J185"/>
    <mergeCell ref="J218:J219"/>
    <mergeCell ref="I218:I219"/>
    <mergeCell ref="I220:I221"/>
    <mergeCell ref="G312:G319"/>
    <mergeCell ref="G330:G341"/>
    <mergeCell ref="G320:G329"/>
    <mergeCell ref="A342:A357"/>
    <mergeCell ref="G342:G349"/>
    <mergeCell ref="B342:B357"/>
    <mergeCell ref="B306:B319"/>
    <mergeCell ref="A306:A319"/>
    <mergeCell ref="B320:B341"/>
    <mergeCell ref="G306:G311"/>
    <mergeCell ref="B416:B435"/>
    <mergeCell ref="B216:B231"/>
    <mergeCell ref="A370:A395"/>
    <mergeCell ref="A436:A453"/>
    <mergeCell ref="B454:B471"/>
    <mergeCell ref="A396:A415"/>
    <mergeCell ref="A216:A231"/>
    <mergeCell ref="B232:B241"/>
    <mergeCell ref="B436:B453"/>
    <mergeCell ref="B252:B275"/>
    <mergeCell ref="B472:B483"/>
    <mergeCell ref="A232:A241"/>
    <mergeCell ref="A472:A483"/>
    <mergeCell ref="B484:B501"/>
    <mergeCell ref="A320:A341"/>
    <mergeCell ref="A416:A435"/>
    <mergeCell ref="A484:A501"/>
    <mergeCell ref="B370:B395"/>
    <mergeCell ref="A276:A291"/>
    <mergeCell ref="A454:A471"/>
    <mergeCell ref="A208:A215"/>
    <mergeCell ref="H200:H207"/>
    <mergeCell ref="A252:A275"/>
    <mergeCell ref="A242:A251"/>
    <mergeCell ref="G170:G179"/>
    <mergeCell ref="B180:B195"/>
    <mergeCell ref="H242:H245"/>
    <mergeCell ref="A164:A179"/>
    <mergeCell ref="H188:H195"/>
    <mergeCell ref="G246:G251"/>
    <mergeCell ref="A102:A108"/>
    <mergeCell ref="B102:B108"/>
    <mergeCell ref="G102:G105"/>
    <mergeCell ref="G109:G111"/>
    <mergeCell ref="A196:A207"/>
    <mergeCell ref="B114:B116"/>
    <mergeCell ref="A117:A124"/>
    <mergeCell ref="G114:G115"/>
    <mergeCell ref="G150:G155"/>
    <mergeCell ref="B117:B124"/>
    <mergeCell ref="A57:A71"/>
    <mergeCell ref="A72:A94"/>
    <mergeCell ref="A99:A101"/>
    <mergeCell ref="B99:B101"/>
    <mergeCell ref="H93:H94"/>
    <mergeCell ref="A52:A56"/>
    <mergeCell ref="G96:G97"/>
    <mergeCell ref="G99:G100"/>
    <mergeCell ref="H96:H97"/>
    <mergeCell ref="G93:G94"/>
    <mergeCell ref="A18:A21"/>
    <mergeCell ref="A23:A51"/>
    <mergeCell ref="B18:B21"/>
    <mergeCell ref="A180:A195"/>
    <mergeCell ref="A96:A98"/>
    <mergeCell ref="B96:B98"/>
    <mergeCell ref="B52:B56"/>
    <mergeCell ref="A109:A113"/>
    <mergeCell ref="B109:B113"/>
    <mergeCell ref="B23:B51"/>
    <mergeCell ref="A3:A5"/>
    <mergeCell ref="G3:J3"/>
    <mergeCell ref="K3:M3"/>
    <mergeCell ref="I9:I10"/>
    <mergeCell ref="A7:A17"/>
    <mergeCell ref="B7:B17"/>
    <mergeCell ref="B3:B4"/>
    <mergeCell ref="G11:G12"/>
    <mergeCell ref="J9:J10"/>
    <mergeCell ref="D3:F3"/>
    <mergeCell ref="I99:I100"/>
    <mergeCell ref="J99:J100"/>
    <mergeCell ref="J54:J56"/>
    <mergeCell ref="I54:I56"/>
    <mergeCell ref="I93:I94"/>
    <mergeCell ref="I49:I50"/>
    <mergeCell ref="J49:J50"/>
    <mergeCell ref="J96:J97"/>
    <mergeCell ref="I460:I461"/>
    <mergeCell ref="I276:I277"/>
    <mergeCell ref="J170:J171"/>
    <mergeCell ref="I156:I157"/>
    <mergeCell ref="J216:J217"/>
    <mergeCell ref="J200:J201"/>
    <mergeCell ref="I168:J169"/>
    <mergeCell ref="I210:J211"/>
    <mergeCell ref="I262:I263"/>
    <mergeCell ref="I198:J199"/>
    <mergeCell ref="J164:J165"/>
    <mergeCell ref="I216:I217"/>
    <mergeCell ref="I410:I411"/>
    <mergeCell ref="I454:I455"/>
    <mergeCell ref="I176:I177"/>
    <mergeCell ref="J174:J175"/>
    <mergeCell ref="I240:J241"/>
    <mergeCell ref="I252:I253"/>
    <mergeCell ref="I238:I239"/>
    <mergeCell ref="J262:J263"/>
    <mergeCell ref="I242:I243"/>
    <mergeCell ref="J246:J247"/>
    <mergeCell ref="J238:J239"/>
    <mergeCell ref="I258:I259"/>
    <mergeCell ref="J248:J249"/>
    <mergeCell ref="I248:I249"/>
    <mergeCell ref="I246:I247"/>
    <mergeCell ref="J220:J221"/>
    <mergeCell ref="J226:J227"/>
    <mergeCell ref="J232:J233"/>
    <mergeCell ref="I230:J231"/>
    <mergeCell ref="I228:I229"/>
    <mergeCell ref="J224:J225"/>
    <mergeCell ref="J242:J243"/>
    <mergeCell ref="I288:I289"/>
    <mergeCell ref="I284:I285"/>
    <mergeCell ref="I286:I287"/>
    <mergeCell ref="J236:J237"/>
    <mergeCell ref="I232:I233"/>
    <mergeCell ref="I236:I237"/>
    <mergeCell ref="I234:J235"/>
    <mergeCell ref="I244:J245"/>
    <mergeCell ref="J258:J259"/>
    <mergeCell ref="J278:J279"/>
    <mergeCell ref="I272:I273"/>
    <mergeCell ref="I282:J283"/>
    <mergeCell ref="J288:J289"/>
    <mergeCell ref="J294:J295"/>
    <mergeCell ref="I250:J251"/>
    <mergeCell ref="I254:I255"/>
    <mergeCell ref="J252:J253"/>
    <mergeCell ref="J256:J257"/>
    <mergeCell ref="I280:I281"/>
    <mergeCell ref="I480:I481"/>
    <mergeCell ref="I458:I459"/>
    <mergeCell ref="J480:J481"/>
    <mergeCell ref="I444:I445"/>
    <mergeCell ref="J444:J445"/>
    <mergeCell ref="J382:J383"/>
    <mergeCell ref="J418:J419"/>
    <mergeCell ref="J416:J417"/>
    <mergeCell ref="I430:I431"/>
    <mergeCell ref="J460:J461"/>
    <mergeCell ref="I578:I579"/>
    <mergeCell ref="I540:I541"/>
    <mergeCell ref="I566:I567"/>
    <mergeCell ref="J486:J487"/>
    <mergeCell ref="J522:J523"/>
    <mergeCell ref="I516:J517"/>
    <mergeCell ref="I510:I511"/>
    <mergeCell ref="J520:J521"/>
    <mergeCell ref="I488:I489"/>
    <mergeCell ref="J540:J541"/>
    <mergeCell ref="I560:I561"/>
    <mergeCell ref="I556:I557"/>
    <mergeCell ref="J556:J557"/>
    <mergeCell ref="I508:J509"/>
    <mergeCell ref="I514:I515"/>
    <mergeCell ref="J514:J515"/>
    <mergeCell ref="J538:J539"/>
    <mergeCell ref="J534:J535"/>
    <mergeCell ref="I548:I549"/>
    <mergeCell ref="J548:J549"/>
    <mergeCell ref="J524:J525"/>
    <mergeCell ref="I524:I525"/>
    <mergeCell ref="J536:J537"/>
    <mergeCell ref="J566:J567"/>
    <mergeCell ref="I570:I571"/>
    <mergeCell ref="I546:I547"/>
    <mergeCell ref="J546:J547"/>
    <mergeCell ref="I554:I555"/>
    <mergeCell ref="J554:J555"/>
    <mergeCell ref="J570:J571"/>
    <mergeCell ref="J454:J455"/>
    <mergeCell ref="I472:I473"/>
    <mergeCell ref="J458:J459"/>
    <mergeCell ref="I448:I449"/>
    <mergeCell ref="J448:J449"/>
    <mergeCell ref="I462:J463"/>
    <mergeCell ref="J464:J465"/>
    <mergeCell ref="I470:J471"/>
    <mergeCell ref="I456:I457"/>
    <mergeCell ref="I452:J453"/>
    <mergeCell ref="I418:I419"/>
    <mergeCell ref="I404:I405"/>
    <mergeCell ref="J404:J405"/>
    <mergeCell ref="I368:J369"/>
    <mergeCell ref="I352:I353"/>
    <mergeCell ref="I346:I347"/>
    <mergeCell ref="J410:J411"/>
    <mergeCell ref="I414:J415"/>
    <mergeCell ref="I384:I385"/>
    <mergeCell ref="I394:J395"/>
    <mergeCell ref="J346:J347"/>
    <mergeCell ref="I302:I303"/>
    <mergeCell ref="I296:J297"/>
    <mergeCell ref="I290:J291"/>
    <mergeCell ref="I294:I295"/>
    <mergeCell ref="H216:H223"/>
    <mergeCell ref="J270:J271"/>
    <mergeCell ref="I264:I265"/>
    <mergeCell ref="I256:I257"/>
    <mergeCell ref="I308:I309"/>
    <mergeCell ref="J312:J313"/>
    <mergeCell ref="J338:J339"/>
    <mergeCell ref="J314:J315"/>
    <mergeCell ref="I314:I315"/>
    <mergeCell ref="I326:I327"/>
    <mergeCell ref="H224:H231"/>
    <mergeCell ref="J264:J265"/>
    <mergeCell ref="I278:I279"/>
    <mergeCell ref="I268:I269"/>
    <mergeCell ref="J276:J277"/>
    <mergeCell ref="J332:J333"/>
    <mergeCell ref="I318:J319"/>
    <mergeCell ref="I366:I367"/>
    <mergeCell ref="J400:J401"/>
    <mergeCell ref="J398:J399"/>
    <mergeCell ref="I360:I361"/>
    <mergeCell ref="I350:I351"/>
    <mergeCell ref="I338:I339"/>
    <mergeCell ref="J324:J325"/>
    <mergeCell ref="I370:I371"/>
    <mergeCell ref="H342:H349"/>
    <mergeCell ref="H338:H341"/>
    <mergeCell ref="O3:O4"/>
    <mergeCell ref="Q3:S3"/>
    <mergeCell ref="I412:I413"/>
    <mergeCell ref="J412:J413"/>
    <mergeCell ref="J360:J361"/>
    <mergeCell ref="J408:J409"/>
    <mergeCell ref="I392:I393"/>
    <mergeCell ref="J298:J299"/>
    <mergeCell ref="H324:H325"/>
    <mergeCell ref="H320:H321"/>
    <mergeCell ref="H326:H329"/>
    <mergeCell ref="H322:H323"/>
    <mergeCell ref="I322:I323"/>
    <mergeCell ref="H330:H337"/>
    <mergeCell ref="I324:I325"/>
    <mergeCell ref="I328:J329"/>
    <mergeCell ref="I330:I331"/>
    <mergeCell ref="I332:I333"/>
    <mergeCell ref="N3:N4"/>
    <mergeCell ref="J272:J273"/>
    <mergeCell ref="J268:J269"/>
    <mergeCell ref="J302:J303"/>
    <mergeCell ref="J286:J287"/>
    <mergeCell ref="J326:J327"/>
    <mergeCell ref="J322:J323"/>
    <mergeCell ref="I310:J311"/>
    <mergeCell ref="J316:J317"/>
    <mergeCell ref="I304:J305"/>
    <mergeCell ref="C7:C17"/>
    <mergeCell ref="D7:D17"/>
    <mergeCell ref="E7:E17"/>
    <mergeCell ref="F7:F17"/>
    <mergeCell ref="C18:C21"/>
    <mergeCell ref="D18:D21"/>
    <mergeCell ref="E18:E21"/>
    <mergeCell ref="F18:F21"/>
    <mergeCell ref="C23:C51"/>
    <mergeCell ref="D23:D51"/>
    <mergeCell ref="E23:E51"/>
    <mergeCell ref="F23:F51"/>
    <mergeCell ref="B57:B71"/>
    <mergeCell ref="C57:C71"/>
    <mergeCell ref="D57:D71"/>
    <mergeCell ref="E57:E71"/>
    <mergeCell ref="F57:F71"/>
    <mergeCell ref="C72:C94"/>
    <mergeCell ref="D72:D94"/>
    <mergeCell ref="E72:E94"/>
    <mergeCell ref="F72:F94"/>
    <mergeCell ref="C109:C113"/>
    <mergeCell ref="D109:D113"/>
    <mergeCell ref="E109:E113"/>
    <mergeCell ref="F109:F113"/>
    <mergeCell ref="F99:F101"/>
    <mergeCell ref="C96:C98"/>
    <mergeCell ref="E117:E124"/>
    <mergeCell ref="F117:F124"/>
    <mergeCell ref="C136:C149"/>
    <mergeCell ref="D136:D149"/>
    <mergeCell ref="E136:E149"/>
    <mergeCell ref="F136:F149"/>
    <mergeCell ref="E133:E134"/>
    <mergeCell ref="F133:F134"/>
    <mergeCell ref="E125:E132"/>
    <mergeCell ref="F125:F132"/>
    <mergeCell ref="C164:C179"/>
    <mergeCell ref="D164:D179"/>
    <mergeCell ref="C180:C195"/>
    <mergeCell ref="D180:D195"/>
    <mergeCell ref="E180:E195"/>
    <mergeCell ref="F180:F195"/>
    <mergeCell ref="C196:C207"/>
    <mergeCell ref="D196:D207"/>
    <mergeCell ref="E196:E207"/>
    <mergeCell ref="F196:F207"/>
    <mergeCell ref="C208:C215"/>
    <mergeCell ref="D208:D215"/>
    <mergeCell ref="E208:E215"/>
    <mergeCell ref="F208:F215"/>
    <mergeCell ref="C216:C231"/>
    <mergeCell ref="D216:D231"/>
    <mergeCell ref="E216:E231"/>
    <mergeCell ref="F216:F231"/>
    <mergeCell ref="C232:C241"/>
    <mergeCell ref="D232:D241"/>
    <mergeCell ref="E232:E241"/>
    <mergeCell ref="F232:F241"/>
    <mergeCell ref="D242:D251"/>
    <mergeCell ref="E242:E251"/>
    <mergeCell ref="F242:F251"/>
    <mergeCell ref="D252:D275"/>
    <mergeCell ref="C252:C275"/>
    <mergeCell ref="E252:E275"/>
    <mergeCell ref="F252:F275"/>
    <mergeCell ref="C276:C291"/>
    <mergeCell ref="D276:D291"/>
    <mergeCell ref="E276:E291"/>
    <mergeCell ref="F276:F291"/>
    <mergeCell ref="C292:C305"/>
    <mergeCell ref="D292:D305"/>
    <mergeCell ref="E292:E305"/>
    <mergeCell ref="C306:C319"/>
    <mergeCell ref="D306:D319"/>
    <mergeCell ref="E306:E319"/>
    <mergeCell ref="F306:F319"/>
    <mergeCell ref="D320:D341"/>
    <mergeCell ref="E502:E517"/>
    <mergeCell ref="F502:F517"/>
    <mergeCell ref="E484:E501"/>
    <mergeCell ref="F484:F501"/>
    <mergeCell ref="E454:E471"/>
    <mergeCell ref="F454:F471"/>
    <mergeCell ref="E436:E453"/>
    <mergeCell ref="F436:F453"/>
    <mergeCell ref="E416:E435"/>
    <mergeCell ref="F416:F435"/>
    <mergeCell ref="E396:E415"/>
    <mergeCell ref="C396:C415"/>
    <mergeCell ref="D396:D415"/>
    <mergeCell ref="F396:F415"/>
    <mergeCell ref="D342:D357"/>
    <mergeCell ref="D358:D369"/>
    <mergeCell ref="E358:E369"/>
    <mergeCell ref="F358:F369"/>
    <mergeCell ref="E342:E357"/>
    <mergeCell ref="F342:F357"/>
    <mergeCell ref="E320:E341"/>
    <mergeCell ref="F320:F341"/>
    <mergeCell ref="C358:C369"/>
    <mergeCell ref="C370:C395"/>
    <mergeCell ref="D370:D395"/>
    <mergeCell ref="E370:E395"/>
    <mergeCell ref="F370:F395"/>
    <mergeCell ref="D472:D483"/>
    <mergeCell ref="D484:D501"/>
    <mergeCell ref="D502:D517"/>
    <mergeCell ref="D518:D543"/>
    <mergeCell ref="D436:D453"/>
    <mergeCell ref="C436:C453"/>
    <mergeCell ref="D454:D471"/>
  </mergeCells>
  <printOptions/>
  <pageMargins left="0.3937007874015748" right="0.1968503937007874" top="0.3937007874015748" bottom="0.3937007874015748" header="0" footer="0"/>
  <pageSetup fitToHeight="0" fitToWidth="1" horizontalDpi="600" verticalDpi="600" orientation="landscape" paperSize="9" scale="51" r:id="rId1"/>
  <rowBreaks count="2" manualBreakCount="2">
    <brk id="135" max="255" man="1"/>
    <brk id="531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H14" sqref="H14"/>
    </sheetView>
  </sheetViews>
  <sheetFormatPr defaultColWidth="9.00390625" defaultRowHeight="12.75"/>
  <sheetData>
    <row r="1" spans="1:6" ht="13.5" thickBot="1">
      <c r="A1" s="12">
        <v>58</v>
      </c>
      <c r="B1" s="9">
        <v>58</v>
      </c>
      <c r="C1" s="9">
        <v>58</v>
      </c>
      <c r="D1" s="9">
        <v>168</v>
      </c>
      <c r="E1" s="9">
        <v>113</v>
      </c>
      <c r="F1" s="9">
        <v>113</v>
      </c>
    </row>
    <row r="2" spans="1:6" ht="13.5" thickBot="1">
      <c r="A2" s="13">
        <v>58</v>
      </c>
      <c r="B2" s="10">
        <v>58</v>
      </c>
      <c r="C2" s="10">
        <v>58</v>
      </c>
      <c r="D2" s="11">
        <v>85</v>
      </c>
      <c r="E2" s="11">
        <v>26</v>
      </c>
      <c r="F2" s="11">
        <v>26</v>
      </c>
    </row>
    <row r="3" spans="1:6" ht="13.5" thickBot="1">
      <c r="A3" s="13">
        <v>11</v>
      </c>
      <c r="B3" s="10">
        <v>11</v>
      </c>
      <c r="C3" s="10">
        <v>11</v>
      </c>
      <c r="D3" s="11">
        <v>2</v>
      </c>
      <c r="E3" s="11">
        <v>141</v>
      </c>
      <c r="F3" s="11">
        <v>141</v>
      </c>
    </row>
    <row r="4" spans="1:6" ht="13.5" thickBot="1">
      <c r="A4" s="13">
        <v>4</v>
      </c>
      <c r="B4" s="10">
        <v>4</v>
      </c>
      <c r="C4" s="10">
        <v>4</v>
      </c>
      <c r="D4" s="11">
        <v>1</v>
      </c>
      <c r="E4" s="11">
        <v>122</v>
      </c>
      <c r="F4" s="11">
        <v>122</v>
      </c>
    </row>
    <row r="5" spans="1:6" ht="13.5" thickBot="1">
      <c r="A5" s="13">
        <v>102</v>
      </c>
      <c r="B5" s="10">
        <v>102</v>
      </c>
      <c r="C5" s="10">
        <v>102</v>
      </c>
      <c r="D5" s="11">
        <v>12</v>
      </c>
      <c r="E5" s="11">
        <v>86</v>
      </c>
      <c r="F5" s="11">
        <v>86</v>
      </c>
    </row>
    <row r="6" spans="1:6" ht="13.5" thickBot="1">
      <c r="A6" s="13">
        <v>70</v>
      </c>
      <c r="B6" s="10">
        <v>70</v>
      </c>
      <c r="C6" s="10">
        <v>70</v>
      </c>
      <c r="D6" s="11">
        <v>8</v>
      </c>
      <c r="E6" s="11">
        <v>31</v>
      </c>
      <c r="F6" s="11">
        <v>31</v>
      </c>
    </row>
    <row r="7" spans="1:6" ht="13.5" thickBot="1">
      <c r="A7" s="13">
        <v>3</v>
      </c>
      <c r="B7" s="10">
        <v>3</v>
      </c>
      <c r="C7" s="10">
        <v>3</v>
      </c>
      <c r="D7" s="11">
        <v>1</v>
      </c>
      <c r="E7" s="11">
        <v>54</v>
      </c>
      <c r="F7" s="11">
        <v>54</v>
      </c>
    </row>
    <row r="8" spans="1:6" ht="13.5" thickBot="1">
      <c r="A8" s="13">
        <v>0</v>
      </c>
      <c r="B8" s="10">
        <v>0</v>
      </c>
      <c r="C8" s="10">
        <v>0</v>
      </c>
      <c r="D8" s="11">
        <v>179</v>
      </c>
      <c r="E8" s="11">
        <v>42</v>
      </c>
      <c r="F8" s="11">
        <v>42</v>
      </c>
    </row>
    <row r="9" spans="1:6" ht="13.5" thickBot="1">
      <c r="A9" s="13">
        <v>153</v>
      </c>
      <c r="B9" s="10">
        <v>153</v>
      </c>
      <c r="C9" s="10">
        <v>153</v>
      </c>
      <c r="D9" s="11">
        <v>67</v>
      </c>
      <c r="E9" s="11">
        <v>18</v>
      </c>
      <c r="F9" s="11">
        <v>18</v>
      </c>
    </row>
    <row r="10" spans="1:6" ht="13.5" thickBot="1">
      <c r="A10" s="13">
        <v>100</v>
      </c>
      <c r="B10" s="10">
        <v>100</v>
      </c>
      <c r="C10" s="10">
        <v>100</v>
      </c>
      <c r="D10" s="11">
        <v>10</v>
      </c>
      <c r="E10" s="11">
        <v>30</v>
      </c>
      <c r="F10" s="11">
        <v>30</v>
      </c>
    </row>
    <row r="11" spans="1:6" ht="13.5" thickBot="1">
      <c r="A11" s="13">
        <v>5</v>
      </c>
      <c r="B11" s="10">
        <v>5</v>
      </c>
      <c r="C11" s="10">
        <v>5</v>
      </c>
      <c r="D11" s="11">
        <v>4</v>
      </c>
      <c r="E11" s="11">
        <v>13</v>
      </c>
      <c r="F11" s="11">
        <v>13</v>
      </c>
    </row>
    <row r="12" spans="1:6" ht="13.5" thickBot="1">
      <c r="A12" s="13">
        <v>0</v>
      </c>
      <c r="B12" s="10">
        <v>0</v>
      </c>
      <c r="C12" s="10">
        <v>0</v>
      </c>
      <c r="D12" s="11">
        <v>37</v>
      </c>
      <c r="E12" s="11">
        <v>23</v>
      </c>
      <c r="F12" s="11">
        <v>23</v>
      </c>
    </row>
    <row r="13" spans="1:8" ht="13.5" thickBot="1">
      <c r="A13" s="13">
        <v>99</v>
      </c>
      <c r="B13" s="10">
        <v>99</v>
      </c>
      <c r="C13" s="10">
        <v>99</v>
      </c>
      <c r="D13" s="11">
        <v>10</v>
      </c>
      <c r="E13" s="11">
        <v>30</v>
      </c>
      <c r="F13" s="11">
        <v>30</v>
      </c>
      <c r="H13">
        <f>32832-32617</f>
        <v>215</v>
      </c>
    </row>
    <row r="14" spans="1:6" ht="13.5" thickBot="1">
      <c r="A14" s="13">
        <v>36</v>
      </c>
      <c r="B14" s="10">
        <v>36</v>
      </c>
      <c r="C14" s="10">
        <v>36</v>
      </c>
      <c r="D14" s="11">
        <v>25</v>
      </c>
      <c r="E14" s="11">
        <v>11</v>
      </c>
      <c r="F14" s="11">
        <v>11</v>
      </c>
    </row>
    <row r="15" spans="1:6" ht="13.5" thickBot="1">
      <c r="A15" s="13">
        <v>1</v>
      </c>
      <c r="B15" s="10">
        <v>1</v>
      </c>
      <c r="C15" s="10">
        <v>1</v>
      </c>
      <c r="D15" s="11">
        <v>25</v>
      </c>
      <c r="E15" s="11">
        <v>15</v>
      </c>
      <c r="F15" s="11">
        <v>15</v>
      </c>
    </row>
    <row r="16" spans="1:6" ht="13.5" thickBot="1">
      <c r="A16" s="13">
        <v>52</v>
      </c>
      <c r="B16" s="10">
        <v>52</v>
      </c>
      <c r="C16" s="10">
        <v>52</v>
      </c>
      <c r="E16" s="11">
        <v>11</v>
      </c>
      <c r="F16" s="11">
        <v>11</v>
      </c>
    </row>
    <row r="17" spans="1:6" ht="13.5" thickBot="1">
      <c r="A17" s="13">
        <v>21</v>
      </c>
      <c r="B17" s="10">
        <v>21</v>
      </c>
      <c r="C17" s="10">
        <v>21</v>
      </c>
      <c r="E17" s="11">
        <v>15</v>
      </c>
      <c r="F17" s="11">
        <v>15</v>
      </c>
    </row>
    <row r="18" spans="1:6" ht="13.5" thickBot="1">
      <c r="A18" s="13">
        <v>7</v>
      </c>
      <c r="B18" s="10">
        <v>7</v>
      </c>
      <c r="C18" s="10">
        <v>7</v>
      </c>
      <c r="E18" s="11">
        <v>7</v>
      </c>
      <c r="F18" s="11">
        <v>7</v>
      </c>
    </row>
    <row r="19" spans="1:6" ht="13.5" thickBot="1">
      <c r="A19" s="13">
        <v>2</v>
      </c>
      <c r="B19" s="10">
        <v>2</v>
      </c>
      <c r="C19" s="10">
        <v>2</v>
      </c>
      <c r="E19" s="11">
        <v>12</v>
      </c>
      <c r="F19" s="11">
        <v>12</v>
      </c>
    </row>
    <row r="20" spans="1:6" ht="13.5" thickBot="1">
      <c r="A20" s="13">
        <v>103</v>
      </c>
      <c r="B20" s="10">
        <v>103</v>
      </c>
      <c r="C20" s="10">
        <v>103</v>
      </c>
      <c r="E20" s="11">
        <v>0</v>
      </c>
      <c r="F20" s="11">
        <v>0</v>
      </c>
    </row>
    <row r="21" spans="1:6" ht="13.5" thickBot="1">
      <c r="A21" s="13">
        <v>127</v>
      </c>
      <c r="B21" s="10">
        <v>127</v>
      </c>
      <c r="C21" s="10">
        <v>127</v>
      </c>
      <c r="E21" s="11">
        <v>42</v>
      </c>
      <c r="F21" s="11">
        <v>42</v>
      </c>
    </row>
    <row r="22" spans="1:6" ht="13.5" thickBot="1">
      <c r="A22" s="13">
        <v>11</v>
      </c>
      <c r="B22" s="10">
        <v>11</v>
      </c>
      <c r="C22" s="10">
        <v>11</v>
      </c>
      <c r="E22" s="11">
        <v>400</v>
      </c>
      <c r="F22" s="11">
        <v>400</v>
      </c>
    </row>
    <row r="23" spans="1:6" ht="13.5" thickBot="1">
      <c r="A23" s="13">
        <v>207</v>
      </c>
      <c r="B23" s="10">
        <v>207</v>
      </c>
      <c r="C23" s="10">
        <v>207</v>
      </c>
      <c r="E23" s="11">
        <v>1870</v>
      </c>
      <c r="F23" s="11">
        <v>1870</v>
      </c>
    </row>
    <row r="24" spans="1:6" ht="13.5" thickBot="1">
      <c r="A24" s="13">
        <v>117</v>
      </c>
      <c r="B24" s="10">
        <v>117</v>
      </c>
      <c r="C24" s="10">
        <v>117</v>
      </c>
      <c r="E24" s="11">
        <v>75</v>
      </c>
      <c r="F24" s="11">
        <v>75</v>
      </c>
    </row>
    <row r="25" spans="1:3" ht="13.5" thickBot="1">
      <c r="A25" s="13">
        <v>37</v>
      </c>
      <c r="B25" s="10">
        <v>37</v>
      </c>
      <c r="C25" s="10">
        <v>37</v>
      </c>
    </row>
    <row r="26" spans="1:3" ht="13.5" thickBot="1">
      <c r="A26" s="13">
        <v>7</v>
      </c>
      <c r="B26" s="10">
        <v>7</v>
      </c>
      <c r="C26" s="10">
        <v>7</v>
      </c>
    </row>
    <row r="27" spans="1:3" ht="13.5" thickBot="1">
      <c r="A27" s="13">
        <v>101</v>
      </c>
      <c r="B27" s="10">
        <v>101</v>
      </c>
      <c r="C27" s="10">
        <v>101</v>
      </c>
    </row>
    <row r="28" spans="1:3" ht="13.5" thickBot="1">
      <c r="A28" s="13">
        <v>334</v>
      </c>
      <c r="B28" s="10">
        <v>334</v>
      </c>
      <c r="C28" s="10">
        <v>334</v>
      </c>
    </row>
    <row r="29" spans="1:3" ht="13.5" thickBot="1">
      <c r="A29" s="13">
        <v>43785</v>
      </c>
      <c r="B29" s="10">
        <v>43875</v>
      </c>
      <c r="C29" s="10">
        <v>43875</v>
      </c>
    </row>
    <row r="30" spans="1:3" ht="13.5" thickBot="1">
      <c r="A30" s="13">
        <v>2</v>
      </c>
      <c r="B30" s="10">
        <v>2</v>
      </c>
      <c r="C30" s="10">
        <v>2</v>
      </c>
    </row>
    <row r="31" spans="1:3" ht="13.5" thickBot="1">
      <c r="A31" s="13">
        <v>2</v>
      </c>
      <c r="B31" s="10">
        <v>2</v>
      </c>
      <c r="C31" s="10">
        <v>2</v>
      </c>
    </row>
    <row r="32" spans="1:2" ht="13.5" thickBot="1">
      <c r="A32" s="10">
        <v>422</v>
      </c>
      <c r="B32" s="10">
        <v>422</v>
      </c>
    </row>
    <row r="33" spans="1:2" ht="13.5" thickBot="1">
      <c r="A33" s="10">
        <v>115</v>
      </c>
      <c r="B33" s="10">
        <v>115</v>
      </c>
    </row>
    <row r="34" spans="1:2" ht="13.5" thickBot="1">
      <c r="A34" s="10">
        <v>57</v>
      </c>
      <c r="B34" s="10">
        <v>57</v>
      </c>
    </row>
    <row r="35" spans="1:2" ht="13.5" thickBot="1">
      <c r="A35" s="10">
        <v>244</v>
      </c>
      <c r="B35" s="10">
        <v>244</v>
      </c>
    </row>
    <row r="36" spans="1:2" ht="12.75">
      <c r="A36" s="437">
        <v>1253</v>
      </c>
      <c r="B36" s="439">
        <v>1253</v>
      </c>
    </row>
    <row r="37" spans="1:2" ht="13.5" thickBot="1">
      <c r="A37" s="438"/>
      <c r="B37" s="440"/>
    </row>
    <row r="38" spans="1:2" ht="13.5" thickBot="1">
      <c r="A38" s="10">
        <v>168</v>
      </c>
      <c r="B38" s="10">
        <v>168</v>
      </c>
    </row>
    <row r="39" spans="1:2" ht="13.5" thickBot="1">
      <c r="A39" s="10">
        <v>85</v>
      </c>
      <c r="B39" s="10">
        <v>85</v>
      </c>
    </row>
    <row r="40" spans="1:2" ht="13.5" thickBot="1">
      <c r="A40" s="10">
        <v>2</v>
      </c>
      <c r="B40" s="10">
        <v>2</v>
      </c>
    </row>
    <row r="41" spans="1:2" ht="13.5" thickBot="1">
      <c r="A41" s="10">
        <v>1</v>
      </c>
      <c r="B41" s="10">
        <v>1</v>
      </c>
    </row>
    <row r="42" spans="1:2" ht="13.5" thickBot="1">
      <c r="A42" s="10">
        <v>12</v>
      </c>
      <c r="B42" s="10">
        <v>12</v>
      </c>
    </row>
    <row r="43" spans="1:2" ht="13.5" thickBot="1">
      <c r="A43" s="10">
        <v>8</v>
      </c>
      <c r="B43" s="10">
        <v>8</v>
      </c>
    </row>
    <row r="44" spans="1:2" ht="13.5" thickBot="1">
      <c r="A44" s="10">
        <v>1</v>
      </c>
      <c r="B44" s="10">
        <v>1</v>
      </c>
    </row>
    <row r="45" spans="1:2" ht="13.5" thickBot="1">
      <c r="A45" s="10">
        <v>179</v>
      </c>
      <c r="B45" s="10">
        <v>179</v>
      </c>
    </row>
    <row r="46" spans="1:2" ht="13.5" thickBot="1">
      <c r="A46" s="10">
        <v>67</v>
      </c>
      <c r="B46" s="10">
        <v>67</v>
      </c>
    </row>
    <row r="47" spans="1:2" ht="13.5" thickBot="1">
      <c r="A47" s="10">
        <v>10</v>
      </c>
      <c r="B47" s="10">
        <v>10</v>
      </c>
    </row>
    <row r="48" spans="1:2" ht="13.5" thickBot="1">
      <c r="A48" s="10">
        <v>4</v>
      </c>
      <c r="B48" s="10">
        <v>4</v>
      </c>
    </row>
    <row r="49" spans="1:2" ht="13.5" thickBot="1">
      <c r="A49" s="10">
        <v>37</v>
      </c>
      <c r="B49" s="10">
        <v>37</v>
      </c>
    </row>
    <row r="50" spans="1:2" ht="13.5" thickBot="1">
      <c r="A50" s="10">
        <v>10</v>
      </c>
      <c r="B50" s="10">
        <v>10</v>
      </c>
    </row>
    <row r="51" spans="1:2" ht="13.5" thickBot="1">
      <c r="A51" s="10">
        <v>25</v>
      </c>
      <c r="B51" s="10">
        <v>25</v>
      </c>
    </row>
    <row r="52" spans="1:2" ht="13.5" thickBot="1">
      <c r="A52" s="10">
        <v>25</v>
      </c>
      <c r="B52" s="10">
        <v>25</v>
      </c>
    </row>
    <row r="53" spans="1:2" ht="13.5" thickBot="1">
      <c r="A53" s="10">
        <v>113</v>
      </c>
      <c r="B53" s="10">
        <v>113</v>
      </c>
    </row>
    <row r="54" spans="1:2" ht="13.5" thickBot="1">
      <c r="A54" s="10">
        <v>26</v>
      </c>
      <c r="B54" s="10">
        <v>26</v>
      </c>
    </row>
    <row r="55" spans="1:2" ht="13.5" thickBot="1">
      <c r="A55" s="10">
        <v>141</v>
      </c>
      <c r="B55" s="10">
        <v>141</v>
      </c>
    </row>
    <row r="56" spans="1:2" ht="13.5" thickBot="1">
      <c r="A56" s="10">
        <v>122</v>
      </c>
      <c r="B56" s="10">
        <v>122</v>
      </c>
    </row>
    <row r="57" spans="1:2" ht="13.5" thickBot="1">
      <c r="A57" s="10">
        <v>86</v>
      </c>
      <c r="B57" s="10">
        <v>86</v>
      </c>
    </row>
    <row r="58" spans="1:2" ht="13.5" thickBot="1">
      <c r="A58" s="10">
        <v>31</v>
      </c>
      <c r="B58" s="10">
        <v>31</v>
      </c>
    </row>
    <row r="59" spans="1:2" ht="13.5" thickBot="1">
      <c r="A59" s="10">
        <v>54</v>
      </c>
      <c r="B59" s="10">
        <v>54</v>
      </c>
    </row>
    <row r="60" spans="1:2" ht="13.5" thickBot="1">
      <c r="A60" s="10">
        <v>42</v>
      </c>
      <c r="B60" s="10">
        <v>42</v>
      </c>
    </row>
    <row r="61" spans="1:2" ht="13.5" thickBot="1">
      <c r="A61" s="10">
        <v>18</v>
      </c>
      <c r="B61" s="10">
        <v>18</v>
      </c>
    </row>
    <row r="62" spans="1:2" ht="13.5" thickBot="1">
      <c r="A62" s="10">
        <v>30</v>
      </c>
      <c r="B62" s="10">
        <v>30</v>
      </c>
    </row>
    <row r="63" spans="1:2" ht="13.5" thickBot="1">
      <c r="A63" s="10">
        <v>13</v>
      </c>
      <c r="B63" s="10">
        <v>13</v>
      </c>
    </row>
    <row r="64" spans="1:2" ht="13.5" thickBot="1">
      <c r="A64" s="10">
        <v>23</v>
      </c>
      <c r="B64" s="10">
        <v>23</v>
      </c>
    </row>
    <row r="65" spans="1:2" ht="13.5" thickBot="1">
      <c r="A65" s="10">
        <v>30</v>
      </c>
      <c r="B65" s="10">
        <v>30</v>
      </c>
    </row>
    <row r="66" spans="1:2" ht="13.5" thickBot="1">
      <c r="A66" s="10">
        <v>11</v>
      </c>
      <c r="B66" s="10">
        <v>11</v>
      </c>
    </row>
    <row r="67" spans="1:2" ht="13.5" thickBot="1">
      <c r="A67" s="10">
        <v>15</v>
      </c>
      <c r="B67" s="10">
        <v>15</v>
      </c>
    </row>
    <row r="68" spans="1:2" ht="13.5" thickBot="1">
      <c r="A68" s="10">
        <v>11</v>
      </c>
      <c r="B68" s="10">
        <v>11</v>
      </c>
    </row>
    <row r="69" spans="1:2" ht="13.5" thickBot="1">
      <c r="A69" s="10">
        <v>15</v>
      </c>
      <c r="B69" s="10">
        <v>15</v>
      </c>
    </row>
    <row r="70" spans="1:2" ht="13.5" thickBot="1">
      <c r="A70" s="10">
        <v>7</v>
      </c>
      <c r="B70" s="10">
        <v>7</v>
      </c>
    </row>
    <row r="71" spans="1:2" ht="13.5" thickBot="1">
      <c r="A71" s="10">
        <v>12</v>
      </c>
      <c r="B71" s="10">
        <v>12</v>
      </c>
    </row>
    <row r="72" spans="1:2" ht="13.5" thickBot="1">
      <c r="A72" s="10">
        <v>0</v>
      </c>
      <c r="B72" s="10">
        <v>0</v>
      </c>
    </row>
    <row r="73" spans="1:2" ht="13.5" thickBot="1">
      <c r="A73" s="10">
        <v>42</v>
      </c>
      <c r="B73" s="10">
        <v>42</v>
      </c>
    </row>
    <row r="74" spans="1:2" ht="13.5" thickBot="1">
      <c r="A74" s="10">
        <v>400</v>
      </c>
      <c r="B74" s="10">
        <v>400</v>
      </c>
    </row>
    <row r="75" spans="1:2" ht="13.5" thickBot="1">
      <c r="A75" s="10">
        <v>1870</v>
      </c>
      <c r="B75" s="10">
        <v>1870</v>
      </c>
    </row>
    <row r="76" spans="1:2" ht="13.5" thickBot="1">
      <c r="A76" s="10">
        <v>75</v>
      </c>
      <c r="B76" s="10">
        <v>75</v>
      </c>
    </row>
    <row r="77" spans="1:2" ht="12.75">
      <c r="A77">
        <f>SUM(A1:A76)</f>
        <v>51527</v>
      </c>
      <c r="B77">
        <f>SUM(B1:B76)</f>
        <v>51617</v>
      </c>
    </row>
  </sheetData>
  <sheetProtection/>
  <mergeCells count="2">
    <mergeCell ref="A36:A37"/>
    <mergeCell ref="B36:B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COCSFERA</dc:creator>
  <cp:keywords/>
  <dc:description/>
  <cp:lastModifiedBy>Насирова Айгуль</cp:lastModifiedBy>
  <cp:lastPrinted>2019-03-15T07:28:25Z</cp:lastPrinted>
  <dcterms:created xsi:type="dcterms:W3CDTF">1999-07-29T04:53:40Z</dcterms:created>
  <dcterms:modified xsi:type="dcterms:W3CDTF">2022-06-02T06:13:52Z</dcterms:modified>
  <cp:category/>
  <cp:version/>
  <cp:contentType/>
  <cp:contentStatus/>
</cp:coreProperties>
</file>